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630" windowWidth="24615" windowHeight="11445"/>
  </bookViews>
  <sheets>
    <sheet name="Rekapitulace stavby" sheetId="1" r:id="rId1"/>
    <sheet name="SO 100 - Komunikace a zpe..." sheetId="2" r:id="rId2"/>
    <sheet name="SO 200 - Vedlejší rozpočt..." sheetId="3" r:id="rId3"/>
    <sheet name="Pokyny pro vyplnění" sheetId="4" r:id="rId4"/>
  </sheets>
  <definedNames>
    <definedName name="_xlnm._FilterDatabase" localSheetId="1" hidden="1">'SO 100 - Komunikace a zpe...'!$C$87:$K$487</definedName>
    <definedName name="_xlnm._FilterDatabase" localSheetId="2" hidden="1">'SO 200 - Vedlejší rozpočt...'!$C$85:$K$107</definedName>
    <definedName name="_xlnm.Print_Titles" localSheetId="0">'Rekapitulace stavby'!$52:$52</definedName>
    <definedName name="_xlnm.Print_Titles" localSheetId="1">'SO 100 - Komunikace a zpe...'!$87:$87</definedName>
    <definedName name="_xlnm.Print_Titles" localSheetId="2">'SO 200 - Vedlejší rozpočt...'!$85:$85</definedName>
    <definedName name="_xlnm.Print_Area" localSheetId="3">'Pokyny pro vyplnění'!$B$2:$K$71,'Pokyny pro vyplnění'!$B$74:$K$118,'Pokyny pro vyplnění'!$B$121:$K$190,'Pokyny pro vyplnění'!$B$198:$K$218</definedName>
    <definedName name="_xlnm.Print_Area" localSheetId="0">'Rekapitulace stavby'!$D$4:$AO$36,'Rekapitulace stavby'!$C$42:$AQ$57</definedName>
    <definedName name="_xlnm.Print_Area" localSheetId="1">'SO 100 - Komunikace a zpe...'!$C$4:$J$39,'SO 100 - Komunikace a zpe...'!$C$45:$J$69,'SO 100 - Komunikace a zpe...'!$C$75:$K$487</definedName>
    <definedName name="_xlnm.Print_Area" localSheetId="2">'SO 200 - Vedlejší rozpočt...'!$C$4:$J$39,'SO 200 - Vedlejší rozpočt...'!$C$45:$J$67,'SO 200 - Vedlejší rozpočt...'!$C$73:$K$107</definedName>
  </definedNames>
  <calcPr calcId="145621"/>
</workbook>
</file>

<file path=xl/calcChain.xml><?xml version="1.0" encoding="utf-8"?>
<calcChain xmlns="http://schemas.openxmlformats.org/spreadsheetml/2006/main">
  <c r="J37" i="3" l="1"/>
  <c r="J36" i="3"/>
  <c r="AY56" i="1"/>
  <c r="J35" i="3"/>
  <c r="AX56" i="1" s="1"/>
  <c r="BI107" i="3"/>
  <c r="BH107" i="3"/>
  <c r="BG107" i="3"/>
  <c r="BF107" i="3"/>
  <c r="T107" i="3"/>
  <c r="R107" i="3"/>
  <c r="P107" i="3"/>
  <c r="BK107" i="3"/>
  <c r="J107" i="3"/>
  <c r="BE107" i="3"/>
  <c r="BI106" i="3"/>
  <c r="BH106" i="3"/>
  <c r="BG106" i="3"/>
  <c r="BF106" i="3"/>
  <c r="T106" i="3"/>
  <c r="T105" i="3" s="1"/>
  <c r="R106" i="3"/>
  <c r="R105" i="3"/>
  <c r="P106" i="3"/>
  <c r="P105" i="3" s="1"/>
  <c r="BK106" i="3"/>
  <c r="BK105" i="3"/>
  <c r="J105" i="3" s="1"/>
  <c r="J66" i="3" s="1"/>
  <c r="J106" i="3"/>
  <c r="BE106" i="3"/>
  <c r="BI104" i="3"/>
  <c r="BH104" i="3"/>
  <c r="BG104" i="3"/>
  <c r="BF104" i="3"/>
  <c r="T104" i="3"/>
  <c r="T103" i="3" s="1"/>
  <c r="R104" i="3"/>
  <c r="R103" i="3"/>
  <c r="P104" i="3"/>
  <c r="P103" i="3" s="1"/>
  <c r="BK104" i="3"/>
  <c r="BK103" i="3"/>
  <c r="J103" i="3" s="1"/>
  <c r="J65" i="3" s="1"/>
  <c r="J104" i="3"/>
  <c r="BE104" i="3"/>
  <c r="BI102" i="3"/>
  <c r="BH102" i="3"/>
  <c r="BG102" i="3"/>
  <c r="BF102" i="3"/>
  <c r="T102" i="3"/>
  <c r="T101" i="3" s="1"/>
  <c r="R102" i="3"/>
  <c r="R101" i="3"/>
  <c r="P102" i="3"/>
  <c r="P101" i="3" s="1"/>
  <c r="BK102" i="3"/>
  <c r="BK101" i="3"/>
  <c r="J101" i="3" s="1"/>
  <c r="J64" i="3" s="1"/>
  <c r="J102" i="3"/>
  <c r="BE102" i="3"/>
  <c r="BI100" i="3"/>
  <c r="BH100" i="3"/>
  <c r="BG100" i="3"/>
  <c r="BF100" i="3"/>
  <c r="T100" i="3"/>
  <c r="R100" i="3"/>
  <c r="P100" i="3"/>
  <c r="BK100" i="3"/>
  <c r="J100" i="3"/>
  <c r="BE100" i="3" s="1"/>
  <c r="BI97" i="3"/>
  <c r="BH97" i="3"/>
  <c r="BG97" i="3"/>
  <c r="BF97" i="3"/>
  <c r="T97" i="3"/>
  <c r="R97" i="3"/>
  <c r="P97" i="3"/>
  <c r="BK97" i="3"/>
  <c r="J97" i="3"/>
  <c r="BE97" i="3"/>
  <c r="BI96" i="3"/>
  <c r="BH96" i="3"/>
  <c r="BG96" i="3"/>
  <c r="BF96" i="3"/>
  <c r="T96" i="3"/>
  <c r="T95" i="3" s="1"/>
  <c r="R96" i="3"/>
  <c r="R95" i="3"/>
  <c r="P96" i="3"/>
  <c r="P95" i="3" s="1"/>
  <c r="BK96" i="3"/>
  <c r="BK95" i="3"/>
  <c r="J95" i="3" s="1"/>
  <c r="J63" i="3" s="1"/>
  <c r="J96" i="3"/>
  <c r="BE96" i="3"/>
  <c r="BI94" i="3"/>
  <c r="BH94" i="3"/>
  <c r="BG94" i="3"/>
  <c r="BF94" i="3"/>
  <c r="T94" i="3"/>
  <c r="T93" i="3" s="1"/>
  <c r="R94" i="3"/>
  <c r="R93" i="3"/>
  <c r="P94" i="3"/>
  <c r="P93" i="3" s="1"/>
  <c r="BK94" i="3"/>
  <c r="BK93" i="3"/>
  <c r="J93" i="3" s="1"/>
  <c r="J62" i="3" s="1"/>
  <c r="J94" i="3"/>
  <c r="BE94" i="3"/>
  <c r="BI92" i="3"/>
  <c r="BH92" i="3"/>
  <c r="BG92" i="3"/>
  <c r="BF92" i="3"/>
  <c r="T92" i="3"/>
  <c r="R92" i="3"/>
  <c r="P92" i="3"/>
  <c r="BK92" i="3"/>
  <c r="J92" i="3"/>
  <c r="BE92" i="3"/>
  <c r="BI91" i="3"/>
  <c r="BH91" i="3"/>
  <c r="BG91" i="3"/>
  <c r="BF91" i="3"/>
  <c r="T91" i="3"/>
  <c r="R91" i="3"/>
  <c r="P91" i="3"/>
  <c r="BK91" i="3"/>
  <c r="J91" i="3"/>
  <c r="BE91" i="3"/>
  <c r="BI90" i="3"/>
  <c r="BH90" i="3"/>
  <c r="BG90" i="3"/>
  <c r="F35" i="3" s="1"/>
  <c r="BB56" i="1" s="1"/>
  <c r="BF90" i="3"/>
  <c r="T90" i="3"/>
  <c r="R90" i="3"/>
  <c r="P90" i="3"/>
  <c r="BK90" i="3"/>
  <c r="J90" i="3"/>
  <c r="BE90" i="3"/>
  <c r="BI89" i="3"/>
  <c r="F37" i="3"/>
  <c r="BD56" i="1" s="1"/>
  <c r="BH89" i="3"/>
  <c r="F36" i="3"/>
  <c r="BC56" i="1"/>
  <c r="BG89" i="3"/>
  <c r="BF89" i="3"/>
  <c r="J34" i="3" s="1"/>
  <c r="AW56" i="1" s="1"/>
  <c r="F34" i="3"/>
  <c r="BA56" i="1" s="1"/>
  <c r="T89" i="3"/>
  <c r="T88" i="3" s="1"/>
  <c r="R89" i="3"/>
  <c r="R88" i="3" s="1"/>
  <c r="R87" i="3" s="1"/>
  <c r="R86" i="3" s="1"/>
  <c r="P89" i="3"/>
  <c r="P88" i="3" s="1"/>
  <c r="P87" i="3" s="1"/>
  <c r="P86" i="3" s="1"/>
  <c r="AU56" i="1" s="1"/>
  <c r="BK89" i="3"/>
  <c r="BK88" i="3"/>
  <c r="J88" i="3" s="1"/>
  <c r="J61" i="3" s="1"/>
  <c r="J89" i="3"/>
  <c r="BE89" i="3" s="1"/>
  <c r="F80" i="3"/>
  <c r="E78" i="3"/>
  <c r="F52" i="3"/>
  <c r="E50" i="3"/>
  <c r="J24" i="3"/>
  <c r="E24" i="3"/>
  <c r="J83" i="3"/>
  <c r="J55" i="3"/>
  <c r="J23" i="3"/>
  <c r="J21" i="3"/>
  <c r="E21" i="3"/>
  <c r="J82" i="3" s="1"/>
  <c r="J20" i="3"/>
  <c r="J18" i="3"/>
  <c r="E18" i="3"/>
  <c r="F55" i="3" s="1"/>
  <c r="J17" i="3"/>
  <c r="J15" i="3"/>
  <c r="E15" i="3"/>
  <c r="F82" i="3" s="1"/>
  <c r="F54" i="3"/>
  <c r="J14" i="3"/>
  <c r="J12" i="3"/>
  <c r="J80" i="3" s="1"/>
  <c r="J52" i="3"/>
  <c r="E7" i="3"/>
  <c r="E48" i="3" s="1"/>
  <c r="J37" i="2"/>
  <c r="J36" i="2"/>
  <c r="AY55" i="1" s="1"/>
  <c r="J35" i="2"/>
  <c r="AX55" i="1"/>
  <c r="BI485" i="2"/>
  <c r="BH485" i="2"/>
  <c r="BG485" i="2"/>
  <c r="BF485" i="2"/>
  <c r="T485" i="2"/>
  <c r="R485" i="2"/>
  <c r="P485" i="2"/>
  <c r="BK485" i="2"/>
  <c r="J485" i="2"/>
  <c r="BE485" i="2" s="1"/>
  <c r="BI481" i="2"/>
  <c r="BH481" i="2"/>
  <c r="BG481" i="2"/>
  <c r="BF481" i="2"/>
  <c r="T481" i="2"/>
  <c r="T480" i="2"/>
  <c r="T479" i="2" s="1"/>
  <c r="R481" i="2"/>
  <c r="R480" i="2" s="1"/>
  <c r="R479" i="2" s="1"/>
  <c r="P481" i="2"/>
  <c r="P480" i="2" s="1"/>
  <c r="P479" i="2" s="1"/>
  <c r="BK481" i="2"/>
  <c r="BK480" i="2" s="1"/>
  <c r="J481" i="2"/>
  <c r="BE481" i="2" s="1"/>
  <c r="BI478" i="2"/>
  <c r="BH478" i="2"/>
  <c r="BG478" i="2"/>
  <c r="BF478" i="2"/>
  <c r="T478" i="2"/>
  <c r="T477" i="2" s="1"/>
  <c r="R478" i="2"/>
  <c r="R477" i="2"/>
  <c r="P478" i="2"/>
  <c r="P477" i="2" s="1"/>
  <c r="BK478" i="2"/>
  <c r="BK477" i="2"/>
  <c r="J477" i="2" s="1"/>
  <c r="J66" i="2" s="1"/>
  <c r="J478" i="2"/>
  <c r="BE478" i="2" s="1"/>
  <c r="BI472" i="2"/>
  <c r="BH472" i="2"/>
  <c r="BG472" i="2"/>
  <c r="BF472" i="2"/>
  <c r="T472" i="2"/>
  <c r="R472" i="2"/>
  <c r="P472" i="2"/>
  <c r="BK472" i="2"/>
  <c r="J472" i="2"/>
  <c r="BE472" i="2" s="1"/>
  <c r="BI467" i="2"/>
  <c r="BH467" i="2"/>
  <c r="BG467" i="2"/>
  <c r="BF467" i="2"/>
  <c r="T467" i="2"/>
  <c r="R467" i="2"/>
  <c r="P467" i="2"/>
  <c r="BK467" i="2"/>
  <c r="J467" i="2"/>
  <c r="BE467" i="2"/>
  <c r="BI461" i="2"/>
  <c r="BH461" i="2"/>
  <c r="BG461" i="2"/>
  <c r="BF461" i="2"/>
  <c r="T461" i="2"/>
  <c r="R461" i="2"/>
  <c r="P461" i="2"/>
  <c r="BK461" i="2"/>
  <c r="J461" i="2"/>
  <c r="BE461" i="2"/>
  <c r="BI457" i="2"/>
  <c r="BH457" i="2"/>
  <c r="BG457" i="2"/>
  <c r="BF457" i="2"/>
  <c r="T457" i="2"/>
  <c r="R457" i="2"/>
  <c r="P457" i="2"/>
  <c r="BK457" i="2"/>
  <c r="J457" i="2"/>
  <c r="BE457" i="2"/>
  <c r="BI452" i="2"/>
  <c r="BH452" i="2"/>
  <c r="BG452" i="2"/>
  <c r="BF452" i="2"/>
  <c r="T452" i="2"/>
  <c r="R452" i="2"/>
  <c r="P452" i="2"/>
  <c r="BK452" i="2"/>
  <c r="J452" i="2"/>
  <c r="BE452" i="2"/>
  <c r="BI448" i="2"/>
  <c r="BH448" i="2"/>
  <c r="BG448" i="2"/>
  <c r="BF448" i="2"/>
  <c r="T448" i="2"/>
  <c r="R448" i="2"/>
  <c r="P448" i="2"/>
  <c r="BK448" i="2"/>
  <c r="J448" i="2"/>
  <c r="BE448" i="2"/>
  <c r="BI442" i="2"/>
  <c r="BH442" i="2"/>
  <c r="BG442" i="2"/>
  <c r="BF442" i="2"/>
  <c r="T442" i="2"/>
  <c r="R442" i="2"/>
  <c r="P442" i="2"/>
  <c r="BK442" i="2"/>
  <c r="J442" i="2"/>
  <c r="BE442" i="2"/>
  <c r="BI438" i="2"/>
  <c r="BH438" i="2"/>
  <c r="BG438" i="2"/>
  <c r="BF438" i="2"/>
  <c r="T438" i="2"/>
  <c r="R438" i="2"/>
  <c r="P438" i="2"/>
  <c r="BK438" i="2"/>
  <c r="J438" i="2"/>
  <c r="BE438" i="2"/>
  <c r="BI432" i="2"/>
  <c r="BH432" i="2"/>
  <c r="BG432" i="2"/>
  <c r="BF432" i="2"/>
  <c r="T432" i="2"/>
  <c r="T431" i="2"/>
  <c r="R432" i="2"/>
  <c r="R431" i="2"/>
  <c r="P432" i="2"/>
  <c r="P431" i="2"/>
  <c r="BK432" i="2"/>
  <c r="BK431" i="2"/>
  <c r="J431" i="2" s="1"/>
  <c r="J65" i="2" s="1"/>
  <c r="J432" i="2"/>
  <c r="BE432" i="2" s="1"/>
  <c r="BI430" i="2"/>
  <c r="BH430" i="2"/>
  <c r="BG430" i="2"/>
  <c r="BF430" i="2"/>
  <c r="T430" i="2"/>
  <c r="R430" i="2"/>
  <c r="P430" i="2"/>
  <c r="BK430" i="2"/>
  <c r="J430" i="2"/>
  <c r="BE430" i="2"/>
  <c r="BI427" i="2"/>
  <c r="BH427" i="2"/>
  <c r="BG427" i="2"/>
  <c r="BF427" i="2"/>
  <c r="T427" i="2"/>
  <c r="R427" i="2"/>
  <c r="P427" i="2"/>
  <c r="BK427" i="2"/>
  <c r="J427" i="2"/>
  <c r="BE427" i="2"/>
  <c r="BI424" i="2"/>
  <c r="BH424" i="2"/>
  <c r="BG424" i="2"/>
  <c r="BF424" i="2"/>
  <c r="T424" i="2"/>
  <c r="R424" i="2"/>
  <c r="P424" i="2"/>
  <c r="BK424" i="2"/>
  <c r="J424" i="2"/>
  <c r="BE424" i="2"/>
  <c r="BI421" i="2"/>
  <c r="BH421" i="2"/>
  <c r="BG421" i="2"/>
  <c r="BF421" i="2"/>
  <c r="T421" i="2"/>
  <c r="R421" i="2"/>
  <c r="P421" i="2"/>
  <c r="BK421" i="2"/>
  <c r="J421" i="2"/>
  <c r="BE421" i="2"/>
  <c r="BI418" i="2"/>
  <c r="BH418" i="2"/>
  <c r="BG418" i="2"/>
  <c r="BF418" i="2"/>
  <c r="T418" i="2"/>
  <c r="R418" i="2"/>
  <c r="P418" i="2"/>
  <c r="BK418" i="2"/>
  <c r="J418" i="2"/>
  <c r="BE418" i="2"/>
  <c r="BI414" i="2"/>
  <c r="BH414" i="2"/>
  <c r="BG414" i="2"/>
  <c r="BF414" i="2"/>
  <c r="T414" i="2"/>
  <c r="R414" i="2"/>
  <c r="P414" i="2"/>
  <c r="BK414" i="2"/>
  <c r="J414" i="2"/>
  <c r="BE414" i="2"/>
  <c r="BI411" i="2"/>
  <c r="BH411" i="2"/>
  <c r="BG411" i="2"/>
  <c r="BF411" i="2"/>
  <c r="T411" i="2"/>
  <c r="R411" i="2"/>
  <c r="P411" i="2"/>
  <c r="BK411" i="2"/>
  <c r="J411" i="2"/>
  <c r="BE411" i="2"/>
  <c r="BI407" i="2"/>
  <c r="BH407" i="2"/>
  <c r="BG407" i="2"/>
  <c r="BF407" i="2"/>
  <c r="T407" i="2"/>
  <c r="R407" i="2"/>
  <c r="P407" i="2"/>
  <c r="BK407" i="2"/>
  <c r="J407" i="2"/>
  <c r="BE407" i="2"/>
  <c r="BI403" i="2"/>
  <c r="BH403" i="2"/>
  <c r="BG403" i="2"/>
  <c r="BF403" i="2"/>
  <c r="T403" i="2"/>
  <c r="R403" i="2"/>
  <c r="P403" i="2"/>
  <c r="BK403" i="2"/>
  <c r="J403" i="2"/>
  <c r="BE403" i="2"/>
  <c r="BI399" i="2"/>
  <c r="BH399" i="2"/>
  <c r="BG399" i="2"/>
  <c r="BF399" i="2"/>
  <c r="T399" i="2"/>
  <c r="R399" i="2"/>
  <c r="P399" i="2"/>
  <c r="BK399" i="2"/>
  <c r="J399" i="2"/>
  <c r="BE399" i="2"/>
  <c r="BI395" i="2"/>
  <c r="BH395" i="2"/>
  <c r="BG395" i="2"/>
  <c r="BF395" i="2"/>
  <c r="T395" i="2"/>
  <c r="R395" i="2"/>
  <c r="P395" i="2"/>
  <c r="BK395" i="2"/>
  <c r="J395" i="2"/>
  <c r="BE395" i="2"/>
  <c r="BI391" i="2"/>
  <c r="BH391" i="2"/>
  <c r="BG391" i="2"/>
  <c r="BF391" i="2"/>
  <c r="T391" i="2"/>
  <c r="R391" i="2"/>
  <c r="P391" i="2"/>
  <c r="BK391" i="2"/>
  <c r="J391" i="2"/>
  <c r="BE391" i="2"/>
  <c r="BI388" i="2"/>
  <c r="BH388" i="2"/>
  <c r="BG388" i="2"/>
  <c r="BF388" i="2"/>
  <c r="T388" i="2"/>
  <c r="R388" i="2"/>
  <c r="P388" i="2"/>
  <c r="BK388" i="2"/>
  <c r="J388" i="2"/>
  <c r="BE388" i="2"/>
  <c r="BI385" i="2"/>
  <c r="BH385" i="2"/>
  <c r="BG385" i="2"/>
  <c r="BF385" i="2"/>
  <c r="T385" i="2"/>
  <c r="R385" i="2"/>
  <c r="P385" i="2"/>
  <c r="BK385" i="2"/>
  <c r="J385" i="2"/>
  <c r="BE385" i="2"/>
  <c r="BI382" i="2"/>
  <c r="BH382" i="2"/>
  <c r="BG382" i="2"/>
  <c r="BF382" i="2"/>
  <c r="T382" i="2"/>
  <c r="R382" i="2"/>
  <c r="P382" i="2"/>
  <c r="BK382" i="2"/>
  <c r="J382" i="2"/>
  <c r="BE382" i="2"/>
  <c r="BI379" i="2"/>
  <c r="BH379" i="2"/>
  <c r="BG379" i="2"/>
  <c r="BF379" i="2"/>
  <c r="T379" i="2"/>
  <c r="R379" i="2"/>
  <c r="P379" i="2"/>
  <c r="BK379" i="2"/>
  <c r="J379" i="2"/>
  <c r="BE379" i="2"/>
  <c r="BI376" i="2"/>
  <c r="BH376" i="2"/>
  <c r="BG376" i="2"/>
  <c r="BF376" i="2"/>
  <c r="T376" i="2"/>
  <c r="R376" i="2"/>
  <c r="P376" i="2"/>
  <c r="BK376" i="2"/>
  <c r="J376" i="2"/>
  <c r="BE376" i="2"/>
  <c r="BI373" i="2"/>
  <c r="BH373" i="2"/>
  <c r="BG373" i="2"/>
  <c r="BF373" i="2"/>
  <c r="T373" i="2"/>
  <c r="R373" i="2"/>
  <c r="P373" i="2"/>
  <c r="BK373" i="2"/>
  <c r="J373" i="2"/>
  <c r="BE373" i="2"/>
  <c r="BI370" i="2"/>
  <c r="BH370" i="2"/>
  <c r="BG370" i="2"/>
  <c r="BF370" i="2"/>
  <c r="T370" i="2"/>
  <c r="R370" i="2"/>
  <c r="P370" i="2"/>
  <c r="BK370" i="2"/>
  <c r="J370" i="2"/>
  <c r="BE370" i="2"/>
  <c r="BI367" i="2"/>
  <c r="BH367" i="2"/>
  <c r="BG367" i="2"/>
  <c r="BF367" i="2"/>
  <c r="T367" i="2"/>
  <c r="R367" i="2"/>
  <c r="P367" i="2"/>
  <c r="BK367" i="2"/>
  <c r="J367" i="2"/>
  <c r="BE367" i="2"/>
  <c r="BI364" i="2"/>
  <c r="BH364" i="2"/>
  <c r="BG364" i="2"/>
  <c r="BF364" i="2"/>
  <c r="T364" i="2"/>
  <c r="R364" i="2"/>
  <c r="P364" i="2"/>
  <c r="BK364" i="2"/>
  <c r="J364" i="2"/>
  <c r="BE364" i="2"/>
  <c r="BI361" i="2"/>
  <c r="BH361" i="2"/>
  <c r="BG361" i="2"/>
  <c r="BF361" i="2"/>
  <c r="T361" i="2"/>
  <c r="R361" i="2"/>
  <c r="P361" i="2"/>
  <c r="BK361" i="2"/>
  <c r="J361" i="2"/>
  <c r="BE361" i="2"/>
  <c r="BI356" i="2"/>
  <c r="BH356" i="2"/>
  <c r="BG356" i="2"/>
  <c r="BF356" i="2"/>
  <c r="T356" i="2"/>
  <c r="R356" i="2"/>
  <c r="P356" i="2"/>
  <c r="BK356" i="2"/>
  <c r="J356" i="2"/>
  <c r="BE356" i="2"/>
  <c r="BI353" i="2"/>
  <c r="BH353" i="2"/>
  <c r="BG353" i="2"/>
  <c r="BF353" i="2"/>
  <c r="T353" i="2"/>
  <c r="R353" i="2"/>
  <c r="P353" i="2"/>
  <c r="BK353" i="2"/>
  <c r="J353" i="2"/>
  <c r="BE353" i="2"/>
  <c r="BI349" i="2"/>
  <c r="BH349" i="2"/>
  <c r="BG349" i="2"/>
  <c r="BF349" i="2"/>
  <c r="T349" i="2"/>
  <c r="R349" i="2"/>
  <c r="P349" i="2"/>
  <c r="BK349" i="2"/>
  <c r="J349" i="2"/>
  <c r="BE349" i="2"/>
  <c r="BI345" i="2"/>
  <c r="BH345" i="2"/>
  <c r="BG345" i="2"/>
  <c r="BF345" i="2"/>
  <c r="T345" i="2"/>
  <c r="R345" i="2"/>
  <c r="P345" i="2"/>
  <c r="BK345" i="2"/>
  <c r="J345" i="2"/>
  <c r="BE345" i="2"/>
  <c r="BI343" i="2"/>
  <c r="BH343" i="2"/>
  <c r="BG343" i="2"/>
  <c r="BF343" i="2"/>
  <c r="T343" i="2"/>
  <c r="R343" i="2"/>
  <c r="P343" i="2"/>
  <c r="BK343" i="2"/>
  <c r="J343" i="2"/>
  <c r="BE343" i="2"/>
  <c r="BI339" i="2"/>
  <c r="BH339" i="2"/>
  <c r="BG339" i="2"/>
  <c r="BF339" i="2"/>
  <c r="T339" i="2"/>
  <c r="R339" i="2"/>
  <c r="P339" i="2"/>
  <c r="BK339" i="2"/>
  <c r="J339" i="2"/>
  <c r="BE339" i="2"/>
  <c r="BI335" i="2"/>
  <c r="BH335" i="2"/>
  <c r="BG335" i="2"/>
  <c r="BF335" i="2"/>
  <c r="T335" i="2"/>
  <c r="R335" i="2"/>
  <c r="P335" i="2"/>
  <c r="BK335" i="2"/>
  <c r="J335" i="2"/>
  <c r="BE335" i="2"/>
  <c r="BI334" i="2"/>
  <c r="BH334" i="2"/>
  <c r="BG334" i="2"/>
  <c r="BF334" i="2"/>
  <c r="T334" i="2"/>
  <c r="R334" i="2"/>
  <c r="P334" i="2"/>
  <c r="BK334" i="2"/>
  <c r="J334" i="2"/>
  <c r="BE334" i="2"/>
  <c r="BI330" i="2"/>
  <c r="BH330" i="2"/>
  <c r="BG330" i="2"/>
  <c r="BF330" i="2"/>
  <c r="T330" i="2"/>
  <c r="R330" i="2"/>
  <c r="P330" i="2"/>
  <c r="BK330" i="2"/>
  <c r="J330" i="2"/>
  <c r="BE330" i="2"/>
  <c r="BI327" i="2"/>
  <c r="BH327" i="2"/>
  <c r="BG327" i="2"/>
  <c r="BF327" i="2"/>
  <c r="T327" i="2"/>
  <c r="R327" i="2"/>
  <c r="P327" i="2"/>
  <c r="BK327" i="2"/>
  <c r="J327" i="2"/>
  <c r="BE327" i="2"/>
  <c r="BI323" i="2"/>
  <c r="BH323" i="2"/>
  <c r="BG323" i="2"/>
  <c r="BF323" i="2"/>
  <c r="T323" i="2"/>
  <c r="R323" i="2"/>
  <c r="P323" i="2"/>
  <c r="BK323" i="2"/>
  <c r="J323" i="2"/>
  <c r="BE323" i="2"/>
  <c r="BI319" i="2"/>
  <c r="BH319" i="2"/>
  <c r="BG319" i="2"/>
  <c r="BF319" i="2"/>
  <c r="T319" i="2"/>
  <c r="T318" i="2"/>
  <c r="R319" i="2"/>
  <c r="R318" i="2"/>
  <c r="P319" i="2"/>
  <c r="P318" i="2"/>
  <c r="BK319" i="2"/>
  <c r="BK318" i="2"/>
  <c r="J318" i="2" s="1"/>
  <c r="J64" i="2" s="1"/>
  <c r="J319" i="2"/>
  <c r="BE319" i="2" s="1"/>
  <c r="BI314" i="2"/>
  <c r="BH314" i="2"/>
  <c r="BG314" i="2"/>
  <c r="BF314" i="2"/>
  <c r="T314" i="2"/>
  <c r="R314" i="2"/>
  <c r="P314" i="2"/>
  <c r="BK314" i="2"/>
  <c r="J314" i="2"/>
  <c r="BE314" i="2"/>
  <c r="BI311" i="2"/>
  <c r="BH311" i="2"/>
  <c r="BG311" i="2"/>
  <c r="BF311" i="2"/>
  <c r="T311" i="2"/>
  <c r="R311" i="2"/>
  <c r="P311" i="2"/>
  <c r="BK311" i="2"/>
  <c r="J311" i="2"/>
  <c r="BE311" i="2"/>
  <c r="BI308" i="2"/>
  <c r="BH308" i="2"/>
  <c r="BG308" i="2"/>
  <c r="BF308" i="2"/>
  <c r="T308" i="2"/>
  <c r="R308" i="2"/>
  <c r="P308" i="2"/>
  <c r="BK308" i="2"/>
  <c r="J308" i="2"/>
  <c r="BE308" i="2"/>
  <c r="BI304" i="2"/>
  <c r="BH304" i="2"/>
  <c r="BG304" i="2"/>
  <c r="BF304" i="2"/>
  <c r="T304" i="2"/>
  <c r="R304" i="2"/>
  <c r="P304" i="2"/>
  <c r="BK304" i="2"/>
  <c r="J304" i="2"/>
  <c r="BE304" i="2"/>
  <c r="BI300" i="2"/>
  <c r="BH300" i="2"/>
  <c r="BG300" i="2"/>
  <c r="BF300" i="2"/>
  <c r="T300" i="2"/>
  <c r="R300" i="2"/>
  <c r="P300" i="2"/>
  <c r="BK300" i="2"/>
  <c r="J300" i="2"/>
  <c r="BE300" i="2"/>
  <c r="BI297" i="2"/>
  <c r="BH297" i="2"/>
  <c r="BG297" i="2"/>
  <c r="BF297" i="2"/>
  <c r="T297" i="2"/>
  <c r="R297" i="2"/>
  <c r="P297" i="2"/>
  <c r="BK297" i="2"/>
  <c r="J297" i="2"/>
  <c r="BE297" i="2"/>
  <c r="BI294" i="2"/>
  <c r="BH294" i="2"/>
  <c r="BG294" i="2"/>
  <c r="BF294" i="2"/>
  <c r="T294" i="2"/>
  <c r="R294" i="2"/>
  <c r="P294" i="2"/>
  <c r="BK294" i="2"/>
  <c r="J294" i="2"/>
  <c r="BE294" i="2"/>
  <c r="BI291" i="2"/>
  <c r="BH291" i="2"/>
  <c r="BG291" i="2"/>
  <c r="BF291" i="2"/>
  <c r="T291" i="2"/>
  <c r="R291" i="2"/>
  <c r="P291" i="2"/>
  <c r="BK291" i="2"/>
  <c r="J291" i="2"/>
  <c r="BE291" i="2"/>
  <c r="BI288" i="2"/>
  <c r="BH288" i="2"/>
  <c r="BG288" i="2"/>
  <c r="BF288" i="2"/>
  <c r="T288" i="2"/>
  <c r="R288" i="2"/>
  <c r="P288" i="2"/>
  <c r="BK288" i="2"/>
  <c r="J288" i="2"/>
  <c r="BE288" i="2"/>
  <c r="BI284" i="2"/>
  <c r="BH284" i="2"/>
  <c r="BG284" i="2"/>
  <c r="BF284" i="2"/>
  <c r="T284" i="2"/>
  <c r="T283" i="2"/>
  <c r="R284" i="2"/>
  <c r="R283" i="2"/>
  <c r="P284" i="2"/>
  <c r="P283" i="2"/>
  <c r="BK284" i="2"/>
  <c r="BK283" i="2"/>
  <c r="J283" i="2" s="1"/>
  <c r="J63" i="2" s="1"/>
  <c r="J284" i="2"/>
  <c r="BE284" i="2" s="1"/>
  <c r="BI280" i="2"/>
  <c r="BH280" i="2"/>
  <c r="BG280" i="2"/>
  <c r="BF280" i="2"/>
  <c r="T280" i="2"/>
  <c r="R280" i="2"/>
  <c r="P280" i="2"/>
  <c r="BK280" i="2"/>
  <c r="J280" i="2"/>
  <c r="BE280" i="2"/>
  <c r="BI276" i="2"/>
  <c r="BH276" i="2"/>
  <c r="BG276" i="2"/>
  <c r="BF276" i="2"/>
  <c r="T276" i="2"/>
  <c r="R276" i="2"/>
  <c r="P276" i="2"/>
  <c r="BK276" i="2"/>
  <c r="J276" i="2"/>
  <c r="BE276" i="2"/>
  <c r="BI273" i="2"/>
  <c r="BH273" i="2"/>
  <c r="BG273" i="2"/>
  <c r="BF273" i="2"/>
  <c r="T273" i="2"/>
  <c r="R273" i="2"/>
  <c r="P273" i="2"/>
  <c r="BK273" i="2"/>
  <c r="J273" i="2"/>
  <c r="BE273" i="2"/>
  <c r="BI270" i="2"/>
  <c r="BH270" i="2"/>
  <c r="BG270" i="2"/>
  <c r="BF270" i="2"/>
  <c r="T270" i="2"/>
  <c r="R270" i="2"/>
  <c r="P270" i="2"/>
  <c r="BK270" i="2"/>
  <c r="J270" i="2"/>
  <c r="BE270" i="2"/>
  <c r="BI267" i="2"/>
  <c r="BH267" i="2"/>
  <c r="BG267" i="2"/>
  <c r="BF267" i="2"/>
  <c r="T267" i="2"/>
  <c r="R267" i="2"/>
  <c r="P267" i="2"/>
  <c r="BK267" i="2"/>
  <c r="J267" i="2"/>
  <c r="BE267" i="2"/>
  <c r="BI264" i="2"/>
  <c r="BH264" i="2"/>
  <c r="BG264" i="2"/>
  <c r="BF264" i="2"/>
  <c r="T264" i="2"/>
  <c r="R264" i="2"/>
  <c r="P264" i="2"/>
  <c r="BK264" i="2"/>
  <c r="J264" i="2"/>
  <c r="BE264" i="2"/>
  <c r="BI261" i="2"/>
  <c r="BH261" i="2"/>
  <c r="BG261" i="2"/>
  <c r="BF261" i="2"/>
  <c r="T261" i="2"/>
  <c r="R261" i="2"/>
  <c r="P261" i="2"/>
  <c r="BK261" i="2"/>
  <c r="J261" i="2"/>
  <c r="BE261" i="2"/>
  <c r="BI258" i="2"/>
  <c r="BH258" i="2"/>
  <c r="BG258" i="2"/>
  <c r="BF258" i="2"/>
  <c r="T258" i="2"/>
  <c r="R258" i="2"/>
  <c r="P258" i="2"/>
  <c r="BK258" i="2"/>
  <c r="J258" i="2"/>
  <c r="BE258" i="2"/>
  <c r="BI255" i="2"/>
  <c r="BH255" i="2"/>
  <c r="BG255" i="2"/>
  <c r="BF255" i="2"/>
  <c r="T255" i="2"/>
  <c r="R255" i="2"/>
  <c r="P255" i="2"/>
  <c r="BK255" i="2"/>
  <c r="J255" i="2"/>
  <c r="BE255" i="2"/>
  <c r="BI251" i="2"/>
  <c r="BH251" i="2"/>
  <c r="BG251" i="2"/>
  <c r="BF251" i="2"/>
  <c r="T251" i="2"/>
  <c r="R251" i="2"/>
  <c r="P251" i="2"/>
  <c r="BK251" i="2"/>
  <c r="J251" i="2"/>
  <c r="BE251" i="2"/>
  <c r="BI248" i="2"/>
  <c r="BH248" i="2"/>
  <c r="BG248" i="2"/>
  <c r="BF248" i="2"/>
  <c r="T248" i="2"/>
  <c r="R248" i="2"/>
  <c r="P248" i="2"/>
  <c r="BK248" i="2"/>
  <c r="J248" i="2"/>
  <c r="BE248" i="2"/>
  <c r="BI244" i="2"/>
  <c r="BH244" i="2"/>
  <c r="BG244" i="2"/>
  <c r="BF244" i="2"/>
  <c r="T244" i="2"/>
  <c r="R244" i="2"/>
  <c r="P244" i="2"/>
  <c r="BK244" i="2"/>
  <c r="J244" i="2"/>
  <c r="BE244" i="2"/>
  <c r="BI239" i="2"/>
  <c r="BH239" i="2"/>
  <c r="BG239" i="2"/>
  <c r="BF239" i="2"/>
  <c r="T239" i="2"/>
  <c r="R239" i="2"/>
  <c r="P239" i="2"/>
  <c r="BK239" i="2"/>
  <c r="J239" i="2"/>
  <c r="BE239" i="2"/>
  <c r="BI235" i="2"/>
  <c r="BH235" i="2"/>
  <c r="BG235" i="2"/>
  <c r="BF235" i="2"/>
  <c r="T235" i="2"/>
  <c r="R235" i="2"/>
  <c r="P235" i="2"/>
  <c r="BK235" i="2"/>
  <c r="J235" i="2"/>
  <c r="BE235" i="2"/>
  <c r="BI231" i="2"/>
  <c r="BH231" i="2"/>
  <c r="BG231" i="2"/>
  <c r="BF231" i="2"/>
  <c r="T231" i="2"/>
  <c r="R231" i="2"/>
  <c r="P231" i="2"/>
  <c r="BK231" i="2"/>
  <c r="J231" i="2"/>
  <c r="BE231" i="2"/>
  <c r="BI226" i="2"/>
  <c r="BH226" i="2"/>
  <c r="BG226" i="2"/>
  <c r="BF226" i="2"/>
  <c r="T226" i="2"/>
  <c r="R226" i="2"/>
  <c r="P226" i="2"/>
  <c r="BK226" i="2"/>
  <c r="J226" i="2"/>
  <c r="BE226" i="2"/>
  <c r="BI221" i="2"/>
  <c r="BH221" i="2"/>
  <c r="BG221" i="2"/>
  <c r="BF221" i="2"/>
  <c r="T221" i="2"/>
  <c r="R221" i="2"/>
  <c r="P221" i="2"/>
  <c r="BK221" i="2"/>
  <c r="J221" i="2"/>
  <c r="BE221" i="2"/>
  <c r="BI217" i="2"/>
  <c r="BH217" i="2"/>
  <c r="BG217" i="2"/>
  <c r="BF217" i="2"/>
  <c r="T217" i="2"/>
  <c r="T216" i="2"/>
  <c r="R217" i="2"/>
  <c r="R216" i="2"/>
  <c r="P217" i="2"/>
  <c r="P216" i="2"/>
  <c r="BK217" i="2"/>
  <c r="BK216" i="2"/>
  <c r="J216" i="2" s="1"/>
  <c r="J62" i="2" s="1"/>
  <c r="J217" i="2"/>
  <c r="BE217" i="2" s="1"/>
  <c r="BI212" i="2"/>
  <c r="BH212" i="2"/>
  <c r="BG212" i="2"/>
  <c r="BF212" i="2"/>
  <c r="T212" i="2"/>
  <c r="R212" i="2"/>
  <c r="P212" i="2"/>
  <c r="BK212" i="2"/>
  <c r="J212" i="2"/>
  <c r="BE212" i="2"/>
  <c r="BI208" i="2"/>
  <c r="BH208" i="2"/>
  <c r="BG208" i="2"/>
  <c r="BF208" i="2"/>
  <c r="T208" i="2"/>
  <c r="R208" i="2"/>
  <c r="P208" i="2"/>
  <c r="BK208" i="2"/>
  <c r="J208" i="2"/>
  <c r="BE208" i="2"/>
  <c r="BI205" i="2"/>
  <c r="BH205" i="2"/>
  <c r="BG205" i="2"/>
  <c r="BF205" i="2"/>
  <c r="T205" i="2"/>
  <c r="R205" i="2"/>
  <c r="P205" i="2"/>
  <c r="BK205" i="2"/>
  <c r="J205" i="2"/>
  <c r="BE205" i="2"/>
  <c r="BI201" i="2"/>
  <c r="BH201" i="2"/>
  <c r="BG201" i="2"/>
  <c r="BF201" i="2"/>
  <c r="T201" i="2"/>
  <c r="R201" i="2"/>
  <c r="P201" i="2"/>
  <c r="BK201" i="2"/>
  <c r="J201" i="2"/>
  <c r="BE201" i="2"/>
  <c r="BI198" i="2"/>
  <c r="BH198" i="2"/>
  <c r="BG198" i="2"/>
  <c r="BF198" i="2"/>
  <c r="T198" i="2"/>
  <c r="R198" i="2"/>
  <c r="P198" i="2"/>
  <c r="BK198" i="2"/>
  <c r="J198" i="2"/>
  <c r="BE198" i="2"/>
  <c r="BI194" i="2"/>
  <c r="BH194" i="2"/>
  <c r="BG194" i="2"/>
  <c r="BF194" i="2"/>
  <c r="T194" i="2"/>
  <c r="R194" i="2"/>
  <c r="P194" i="2"/>
  <c r="BK194" i="2"/>
  <c r="J194" i="2"/>
  <c r="BE194" i="2"/>
  <c r="BI189" i="2"/>
  <c r="BH189" i="2"/>
  <c r="BG189" i="2"/>
  <c r="BF189" i="2"/>
  <c r="T189" i="2"/>
  <c r="R189" i="2"/>
  <c r="P189" i="2"/>
  <c r="BK189" i="2"/>
  <c r="J189" i="2"/>
  <c r="BE189" i="2"/>
  <c r="BI184" i="2"/>
  <c r="BH184" i="2"/>
  <c r="BG184" i="2"/>
  <c r="BF184" i="2"/>
  <c r="T184" i="2"/>
  <c r="R184" i="2"/>
  <c r="P184" i="2"/>
  <c r="BK184" i="2"/>
  <c r="J184" i="2"/>
  <c r="BE184" i="2"/>
  <c r="BI181" i="2"/>
  <c r="BH181" i="2"/>
  <c r="BG181" i="2"/>
  <c r="BF181" i="2"/>
  <c r="T181" i="2"/>
  <c r="R181" i="2"/>
  <c r="P181" i="2"/>
  <c r="BK181" i="2"/>
  <c r="J181" i="2"/>
  <c r="BE181" i="2"/>
  <c r="BI177" i="2"/>
  <c r="BH177" i="2"/>
  <c r="BG177" i="2"/>
  <c r="BF177" i="2"/>
  <c r="T177" i="2"/>
  <c r="R177" i="2"/>
  <c r="P177" i="2"/>
  <c r="BK177" i="2"/>
  <c r="J177" i="2"/>
  <c r="BE177" i="2"/>
  <c r="BI173" i="2"/>
  <c r="BH173" i="2"/>
  <c r="BG173" i="2"/>
  <c r="BF173" i="2"/>
  <c r="T173" i="2"/>
  <c r="R173" i="2"/>
  <c r="P173" i="2"/>
  <c r="BK173" i="2"/>
  <c r="J173" i="2"/>
  <c r="BE173" i="2"/>
  <c r="BI169" i="2"/>
  <c r="BH169" i="2"/>
  <c r="BG169" i="2"/>
  <c r="BF169" i="2"/>
  <c r="T169" i="2"/>
  <c r="R169" i="2"/>
  <c r="P169" i="2"/>
  <c r="BK169" i="2"/>
  <c r="J169" i="2"/>
  <c r="BE169" i="2"/>
  <c r="BI164" i="2"/>
  <c r="BH164" i="2"/>
  <c r="BG164" i="2"/>
  <c r="BF164" i="2"/>
  <c r="T164" i="2"/>
  <c r="R164" i="2"/>
  <c r="P164" i="2"/>
  <c r="BK164" i="2"/>
  <c r="J164" i="2"/>
  <c r="BE164" i="2"/>
  <c r="BI160" i="2"/>
  <c r="BH160" i="2"/>
  <c r="BG160" i="2"/>
  <c r="BF160" i="2"/>
  <c r="T160" i="2"/>
  <c r="R160" i="2"/>
  <c r="P160" i="2"/>
  <c r="BK160" i="2"/>
  <c r="J160" i="2"/>
  <c r="BE160" i="2"/>
  <c r="BI156" i="2"/>
  <c r="BH156" i="2"/>
  <c r="BG156" i="2"/>
  <c r="BF156" i="2"/>
  <c r="T156" i="2"/>
  <c r="R156" i="2"/>
  <c r="P156" i="2"/>
  <c r="BK156" i="2"/>
  <c r="J156" i="2"/>
  <c r="BE156" i="2"/>
  <c r="BI152" i="2"/>
  <c r="BH152" i="2"/>
  <c r="BG152" i="2"/>
  <c r="BF152" i="2"/>
  <c r="T152" i="2"/>
  <c r="R152" i="2"/>
  <c r="P152" i="2"/>
  <c r="BK152" i="2"/>
  <c r="J152" i="2"/>
  <c r="BE152" i="2"/>
  <c r="BI148" i="2"/>
  <c r="BH148" i="2"/>
  <c r="BG148" i="2"/>
  <c r="BF148" i="2"/>
  <c r="T148" i="2"/>
  <c r="R148" i="2"/>
  <c r="P148" i="2"/>
  <c r="BK148" i="2"/>
  <c r="J148" i="2"/>
  <c r="BE148" i="2"/>
  <c r="BI143" i="2"/>
  <c r="BH143" i="2"/>
  <c r="BG143" i="2"/>
  <c r="BF143" i="2"/>
  <c r="T143" i="2"/>
  <c r="R143" i="2"/>
  <c r="P143" i="2"/>
  <c r="BK143" i="2"/>
  <c r="J143" i="2"/>
  <c r="BE143" i="2"/>
  <c r="BI139" i="2"/>
  <c r="BH139" i="2"/>
  <c r="BG139" i="2"/>
  <c r="BF139" i="2"/>
  <c r="T139" i="2"/>
  <c r="R139" i="2"/>
  <c r="P139" i="2"/>
  <c r="BK139" i="2"/>
  <c r="J139" i="2"/>
  <c r="BE139" i="2"/>
  <c r="BI135" i="2"/>
  <c r="BH135" i="2"/>
  <c r="BG135" i="2"/>
  <c r="BF135" i="2"/>
  <c r="T135" i="2"/>
  <c r="R135" i="2"/>
  <c r="P135" i="2"/>
  <c r="BK135" i="2"/>
  <c r="J135" i="2"/>
  <c r="BE135" i="2"/>
  <c r="BI131" i="2"/>
  <c r="BH131" i="2"/>
  <c r="BG131" i="2"/>
  <c r="BF131" i="2"/>
  <c r="T131" i="2"/>
  <c r="R131" i="2"/>
  <c r="P131" i="2"/>
  <c r="BK131" i="2"/>
  <c r="J131" i="2"/>
  <c r="BE131" i="2"/>
  <c r="BI127" i="2"/>
  <c r="BH127" i="2"/>
  <c r="BG127" i="2"/>
  <c r="BF127" i="2"/>
  <c r="T127" i="2"/>
  <c r="R127" i="2"/>
  <c r="P127" i="2"/>
  <c r="BK127" i="2"/>
  <c r="J127" i="2"/>
  <c r="BE127" i="2"/>
  <c r="BI123" i="2"/>
  <c r="BH123" i="2"/>
  <c r="BG123" i="2"/>
  <c r="BF123" i="2"/>
  <c r="T123" i="2"/>
  <c r="R123" i="2"/>
  <c r="P123" i="2"/>
  <c r="BK123" i="2"/>
  <c r="J123" i="2"/>
  <c r="BE123" i="2"/>
  <c r="BI119" i="2"/>
  <c r="BH119" i="2"/>
  <c r="BG119" i="2"/>
  <c r="BF119" i="2"/>
  <c r="T119" i="2"/>
  <c r="R119" i="2"/>
  <c r="P119" i="2"/>
  <c r="BK119" i="2"/>
  <c r="J119" i="2"/>
  <c r="BE119" i="2"/>
  <c r="BI115" i="2"/>
  <c r="BH115" i="2"/>
  <c r="BG115" i="2"/>
  <c r="BF115" i="2"/>
  <c r="T115" i="2"/>
  <c r="R115" i="2"/>
  <c r="P115" i="2"/>
  <c r="BK115" i="2"/>
  <c r="J115" i="2"/>
  <c r="BE115" i="2"/>
  <c r="BI111" i="2"/>
  <c r="BH111" i="2"/>
  <c r="BG111" i="2"/>
  <c r="BF111" i="2"/>
  <c r="T111" i="2"/>
  <c r="R111" i="2"/>
  <c r="P111" i="2"/>
  <c r="BK111" i="2"/>
  <c r="J111" i="2"/>
  <c r="BE111" i="2"/>
  <c r="BI107" i="2"/>
  <c r="BH107" i="2"/>
  <c r="BG107" i="2"/>
  <c r="BF107" i="2"/>
  <c r="T107" i="2"/>
  <c r="R107" i="2"/>
  <c r="P107" i="2"/>
  <c r="BK107" i="2"/>
  <c r="J107" i="2"/>
  <c r="BE107" i="2"/>
  <c r="BI103" i="2"/>
  <c r="BH103" i="2"/>
  <c r="BG103" i="2"/>
  <c r="BF103" i="2"/>
  <c r="T103" i="2"/>
  <c r="R103" i="2"/>
  <c r="P103" i="2"/>
  <c r="BK103" i="2"/>
  <c r="J103" i="2"/>
  <c r="BE103" i="2"/>
  <c r="BI99" i="2"/>
  <c r="BH99" i="2"/>
  <c r="BG99" i="2"/>
  <c r="BF99" i="2"/>
  <c r="T99" i="2"/>
  <c r="R99" i="2"/>
  <c r="P99" i="2"/>
  <c r="BK99" i="2"/>
  <c r="J99" i="2"/>
  <c r="BE99" i="2"/>
  <c r="BI95" i="2"/>
  <c r="BH95" i="2"/>
  <c r="BG95" i="2"/>
  <c r="BF95" i="2"/>
  <c r="T95" i="2"/>
  <c r="R95" i="2"/>
  <c r="P95" i="2"/>
  <c r="BK95" i="2"/>
  <c r="J95" i="2"/>
  <c r="BE95" i="2"/>
  <c r="BI91" i="2"/>
  <c r="F37" i="2"/>
  <c r="BD55" i="1" s="1"/>
  <c r="BH91" i="2"/>
  <c r="F36" i="2" s="1"/>
  <c r="BC55" i="1" s="1"/>
  <c r="BC54" i="1" s="1"/>
  <c r="BG91" i="2"/>
  <c r="F35" i="2"/>
  <c r="BB55" i="1" s="1"/>
  <c r="BB54" i="1" s="1"/>
  <c r="BF91" i="2"/>
  <c r="F34" i="2" s="1"/>
  <c r="BA55" i="1" s="1"/>
  <c r="T91" i="2"/>
  <c r="T90" i="2"/>
  <c r="T89" i="2" s="1"/>
  <c r="T88" i="2" s="1"/>
  <c r="R91" i="2"/>
  <c r="R90" i="2"/>
  <c r="R89" i="2" s="1"/>
  <c r="P91" i="2"/>
  <c r="P90" i="2"/>
  <c r="P89" i="2" s="1"/>
  <c r="P88" i="2" s="1"/>
  <c r="AU55" i="1" s="1"/>
  <c r="AU54" i="1" s="1"/>
  <c r="BK91" i="2"/>
  <c r="BK90" i="2" s="1"/>
  <c r="J91" i="2"/>
  <c r="BE91" i="2" s="1"/>
  <c r="F82" i="2"/>
  <c r="E80" i="2"/>
  <c r="F52" i="2"/>
  <c r="E50" i="2"/>
  <c r="J24" i="2"/>
  <c r="E24" i="2"/>
  <c r="J85" i="2" s="1"/>
  <c r="J23" i="2"/>
  <c r="J21" i="2"/>
  <c r="E21" i="2"/>
  <c r="J84" i="2"/>
  <c r="J54" i="2"/>
  <c r="J20" i="2"/>
  <c r="J18" i="2"/>
  <c r="E18" i="2"/>
  <c r="F85" i="2" s="1"/>
  <c r="F55" i="2"/>
  <c r="J17" i="2"/>
  <c r="J15" i="2"/>
  <c r="E15" i="2"/>
  <c r="F54" i="2" s="1"/>
  <c r="F84" i="2"/>
  <c r="J14" i="2"/>
  <c r="J12" i="2"/>
  <c r="J52" i="2" s="1"/>
  <c r="J82" i="2"/>
  <c r="E7" i="2"/>
  <c r="E78" i="2" s="1"/>
  <c r="E48" i="2"/>
  <c r="AS54" i="1"/>
  <c r="L50" i="1"/>
  <c r="AM50" i="1"/>
  <c r="AM49" i="1"/>
  <c r="L49" i="1"/>
  <c r="AM47" i="1"/>
  <c r="L47" i="1"/>
  <c r="L45" i="1"/>
  <c r="L44" i="1"/>
  <c r="F33" i="2" l="1"/>
  <c r="AZ55" i="1" s="1"/>
  <c r="AZ54" i="1" s="1"/>
  <c r="J33" i="2"/>
  <c r="AV55" i="1" s="1"/>
  <c r="AT55" i="1" s="1"/>
  <c r="R88" i="2"/>
  <c r="BA54" i="1"/>
  <c r="BD54" i="1"/>
  <c r="W33" i="1" s="1"/>
  <c r="T87" i="3"/>
  <c r="T86" i="3" s="1"/>
  <c r="J90" i="2"/>
  <c r="J61" i="2" s="1"/>
  <c r="BK89" i="2"/>
  <c r="W31" i="1"/>
  <c r="AX54" i="1"/>
  <c r="AY54" i="1"/>
  <c r="W32" i="1"/>
  <c r="BK479" i="2"/>
  <c r="J479" i="2" s="1"/>
  <c r="J67" i="2" s="1"/>
  <c r="J480" i="2"/>
  <c r="J68" i="2" s="1"/>
  <c r="J33" i="3"/>
  <c r="AV56" i="1" s="1"/>
  <c r="AT56" i="1" s="1"/>
  <c r="F33" i="3"/>
  <c r="AZ56" i="1" s="1"/>
  <c r="E76" i="3"/>
  <c r="F83" i="3"/>
  <c r="J54" i="3"/>
  <c r="BK87" i="3"/>
  <c r="J34" i="2"/>
  <c r="AW55" i="1" s="1"/>
  <c r="J55" i="2"/>
  <c r="W29" i="1" l="1"/>
  <c r="AV54" i="1"/>
  <c r="J87" i="3"/>
  <c r="J60" i="3" s="1"/>
  <c r="BK86" i="3"/>
  <c r="J86" i="3" s="1"/>
  <c r="BK88" i="2"/>
  <c r="J88" i="2" s="1"/>
  <c r="J89" i="2"/>
  <c r="J60" i="2" s="1"/>
  <c r="AW54" i="1"/>
  <c r="AK30" i="1" s="1"/>
  <c r="W30" i="1"/>
  <c r="J30" i="3" l="1"/>
  <c r="J59" i="3"/>
  <c r="AT54" i="1"/>
  <c r="AK29" i="1"/>
  <c r="J59" i="2"/>
  <c r="J30" i="2"/>
  <c r="AG55" i="1" l="1"/>
  <c r="J39" i="2"/>
  <c r="AG56" i="1"/>
  <c r="AN56" i="1" s="1"/>
  <c r="J39" i="3"/>
  <c r="AN55" i="1" l="1"/>
  <c r="AG54" i="1"/>
  <c r="AK26" i="1" l="1"/>
  <c r="AK35" i="1" s="1"/>
  <c r="AN54" i="1"/>
</calcChain>
</file>

<file path=xl/sharedStrings.xml><?xml version="1.0" encoding="utf-8"?>
<sst xmlns="http://schemas.openxmlformats.org/spreadsheetml/2006/main" count="4947" uniqueCount="928">
  <si>
    <t>Export Komplet</t>
  </si>
  <si>
    <t>VZ</t>
  </si>
  <si>
    <t>2.0</t>
  </si>
  <si>
    <t>ZAMOK</t>
  </si>
  <si>
    <t>False</t>
  </si>
  <si>
    <t>{fb129bae-8a3f-48ae-913c-03c10d9be8f2}</t>
  </si>
  <si>
    <t>0,01</t>
  </si>
  <si>
    <t>21</t>
  </si>
  <si>
    <t>15</t>
  </si>
  <si>
    <t>REKAPITULACE STAVBY</t>
  </si>
  <si>
    <t>v ---  níže se nacházejí doplnkové a pomocné údaje k sestavám  --- v</t>
  </si>
  <si>
    <t>Návod na vyplnění</t>
  </si>
  <si>
    <t>0,001</t>
  </si>
  <si>
    <t>Kód:</t>
  </si>
  <si>
    <t>2970342</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</si>
  <si>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</si>
  <si>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</si>
  <si>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BESIP Tusarova - Osadní, zvýšená plocha křižovatky</t>
  </si>
  <si>
    <t>KSO:</t>
  </si>
  <si>
    <t/>
  </si>
  <si>
    <t>CC-CZ:</t>
  </si>
  <si>
    <t>Místo:</t>
  </si>
  <si>
    <t>Praha 7</t>
  </si>
  <si>
    <t>Datum:</t>
  </si>
  <si>
    <t>4. 12. 2018</t>
  </si>
  <si>
    <t>Zadavatel:</t>
  </si>
  <si>
    <t>IČ:</t>
  </si>
  <si>
    <t xml:space="preserve"> </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</si>
  <si>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</si>
  <si>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</si>
  <si>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</si>
  <si>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</si>
  <si>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</si>
  <si>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</si>
  <si>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</si>
  <si>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</si>
  <si>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</si>
  <si>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</si>
  <si>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</si>
  <si>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</si>
  <si>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</si>
  <si>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</si>
  <si>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</si>
  <si>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</si>
  <si>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</si>
  <si>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</si>
  <si>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</si>
  <si>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</si>
  <si>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</si>
  <si>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</si>
  <si>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</si>
  <si>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</si>
  <si>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</si>
  <si>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</si>
  <si>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</si>
  <si>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</si>
  <si>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</si>
  <si>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</si>
  <si>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</si>
  <si>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</si>
  <si>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</si>
  <si>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</si>
  <si>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</si>
  <si>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</si>
  <si>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</si>
  <si>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</si>
  <si>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</si>
  <si>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</si>
  <si>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</si>
  <si>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</si>
  <si>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</si>
  <si>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</si>
  <si>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</si>
  <si>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</si>
  <si>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</si>
  <si>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100</t>
  </si>
  <si>
    <t>Komunikace a zpevněné plochy</t>
  </si>
  <si>
    <t>STA</t>
  </si>
  <si>
    <t>1</t>
  </si>
  <si>
    <t>{c4c62b47-27e8-4f69-8e0e-11ea8364c25a}</t>
  </si>
  <si>
    <t>2</t>
  </si>
  <si>
    <t>SO 200</t>
  </si>
  <si>
    <t>Vedlejší rozpočtové náklady</t>
  </si>
  <si>
    <t>{d0545965-3cbf-43c8-873c-72383fbeec3d}</t>
  </si>
  <si>
    <t>KRYCÍ LIST SOUPISU PRACÍ</t>
  </si>
  <si>
    <t>Objekt:</t>
  </si>
  <si>
    <t>SO 100 - Komunikace a zpevněné plochy</t>
  </si>
  <si>
    <t>REKAPITULACE ČLENĚNÍ SOUPISU PRACÍ</t>
  </si>
  <si>
    <t>Kód dílu - Popis</t>
  </si>
  <si>
    <t>Cena celkem [CZK]</t>
  </si>
  <si>
    <t>-1</t>
  </si>
  <si>
    <t>HSV - Práce a dodávky HSV</t>
  </si>
  <si>
    <t xml:space="preserve">    1 - Zemní práce</t>
  </si>
  <si>
    <t xml:space="preserve">    5 - Komunikace pozemní</t>
  </si>
  <si>
    <t xml:space="preserve">    8 - Trubní vedení</t>
  </si>
  <si>
    <t xml:space="preserve">    9 - Ostatní konstrukce a práce, bourání</t>
  </si>
  <si>
    <t xml:space="preserve">    997 - Přesun sutě</t>
  </si>
  <si>
    <t xml:space="preserve">    998 - Přesun hmot</t>
  </si>
  <si>
    <t>M - Práce a dodávky M</t>
  </si>
  <si>
    <t xml:space="preserve">    46-M - Zemní práce při extr.mont.pracích</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</si>
  <si>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</si>
  <si>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</si>
  <si>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</si>
  <si>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</si>
  <si>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</si>
  <si>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</si>
  <si>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</si>
  <si>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</si>
  <si>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</si>
  <si>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</si>
  <si>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</si>
  <si>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</si>
  <si>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</si>
  <si>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</si>
  <si>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</si>
  <si>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</si>
  <si>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</si>
  <si>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</si>
  <si>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113106151</t>
  </si>
  <si>
    <t>Rozebrání dlažeb a dílců vozovek a ploch s přemístěním hmot na skládku na vzdálenost do 3 m nebo s naložením na dopravní prostředek, s jakoukoliv výplní spár ručně z velkých kostek s ložem z kameniva</t>
  </si>
  <si>
    <t>m2</t>
  </si>
  <si>
    <t>CS ÚRS 2019 01</t>
  </si>
  <si>
    <t>4</t>
  </si>
  <si>
    <t>336843102</t>
  </si>
  <si>
    <t>PSC</t>
  </si>
  <si>
    <t xml:space="preserve">Poznámka k souboru cen:_x000D_
1. Ceny jsou určeny pro rozebrání dlažeb a dílců včetně odstranění lože._x000D_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podkladu._x000D_
3. V cenách nejsou započteny náklady na popř. nutné očištění:_x000D_
a) dlažebních, které se oceňuje cenami souboru cen 979 07-11 Očištění vybouraných dlažebních kostek části C01,_x000D_
b) betonových, kameninových nebo kamenných desek nebo dlaždic, které se oceňuje cenami souboru cen 979 0 . - . . Očištění vybouraných obrubníků, krajníků, desek nebo dílců části C01._x000D_
4. Přemístění vybourané dlažby včetně materiálu z lože a spár na vzdálenost přes 3 m se oceňuje cenami souborů cen 997 22-1 Vodorovná doprava suti a vybouraných hmot._x000D_
</t>
  </si>
  <si>
    <t>VV</t>
  </si>
  <si>
    <t>"vybourání kostky velké vozovka" 25</t>
  </si>
  <si>
    <t>Součet</t>
  </si>
  <si>
    <t>113106161</t>
  </si>
  <si>
    <t>Rozebrání dlažeb a dílců vozovek a ploch s přemístěním hmot na skládku na vzdálenost do 3 m nebo s naložením na dopravní prostředek, s jakoukoliv výplní spár ručně z drobných kostek nebo odseků s ložem z kameniva</t>
  </si>
  <si>
    <t>-1028317971</t>
  </si>
  <si>
    <t>"vybourání mozaiky chodník" 103</t>
  </si>
  <si>
    <t>3</t>
  </si>
  <si>
    <t>113106171</t>
  </si>
  <si>
    <t>Rozebrání dlažeb a dílců vozovek a ploch s přemístěním hmot na skládku na vzdálenost do 3 m nebo s naložením na dopravní prostředek, s jakoukoliv výplní spár ručně ze zámkové dlažby s ložem z kameniva</t>
  </si>
  <si>
    <t>-223517658</t>
  </si>
  <si>
    <t>"vybourání dlažby betonové chodník" 140+125</t>
  </si>
  <si>
    <t>113107022</t>
  </si>
  <si>
    <t>Odstranění podkladů nebo krytů při překopech inženýrských sítí s přemístěním hmot na skládku ve vzdálenosti do 3 m nebo s naložením na dopravní prostředek ručně z kameniva hrubého drceného, o tl. vrstvy přes 100 do 200 mm</t>
  </si>
  <si>
    <t>485215266</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</si>
  <si>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 jsou určeny pouze pro případy havárií a přeložek._x000D_
3. Ceny nelze použít v rámci výstavby nových inženýrských sítí._x000D_
4. Ceny_x000D_
a) –7011 až –7013, -7411 až -7413 a -7511 až -7513 lze použít i pro odstranění podkladů nebo krytů ze štěrkopísku, škváry, strusky nebo z mechanicky zpevněných zemin,_x000D_
b) –7021 až 7025, -7421 až -7425 a -7521 až -7525 lze použít i pro odstranění podkladů nebo krytů ze zemin stabilizovaných vápnem,_x000D_
c) –7030 až -7034, -7430 až -7434 a -7530 až -7534 lze použít i pro odstranění dlažeb uložených do betonového lože a dlažeb z mozaiky uložených do cementové malty nebo podkladu ze zemin stabilizovaných cementem._x000D_
5. Ceny lze použít i pro odstranění podkladů nebo krytů opatřených živičnými postřiky nebo nátěry._x000D_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zanedbává._x000D_
7. Přemístění vybouraného materiálu na vzdálenost přes 3 m se oceňuje cenami souborů cen 997 22-1 Vodorovná doprava suti._x000D_
8. Cenypro odstranění živičných podkladů nebo krytů -704 ., -744 . a -754 . nelze použít pro odstranění podkladu nebo krytu frézováním._x000D_
</t>
  </si>
  <si>
    <t>"vybourání chodník asfalt" 13</t>
  </si>
  <si>
    <t>5</t>
  </si>
  <si>
    <t>113107031</t>
  </si>
  <si>
    <t>Odstranění podkladů nebo krytů při překopech inženýrských sítí s přemístěním hmot na skládku ve vzdálenosti do 3 m nebo s naložením na dopravní prostředek ručně z betonu prostého, o tl. vrstvy přes 100 do 150 mm</t>
  </si>
  <si>
    <t>681727554</t>
  </si>
  <si>
    <t>6</t>
  </si>
  <si>
    <t>113107044</t>
  </si>
  <si>
    <t>Odstranění podkladů nebo krytů při překopech inženýrských sítí s přemístěním hmot na skládku ve vzdálenosti do 3 m nebo s naložením na dopravní prostředek ručně živičných, o tl. vrstvy přes 150 do 200 mm</t>
  </si>
  <si>
    <t>-1817902344</t>
  </si>
  <si>
    <t>7</t>
  </si>
  <si>
    <t>113107122</t>
  </si>
  <si>
    <t>Odstranění podkladů nebo krytů ručně s přemístěním hmot na skládku na vzdálenost do 3 m nebo s naložením na dopravní prostředek z kameniva hrubého drceného, o tl. vrstvy přes 100 do 200 mm</t>
  </si>
  <si>
    <t>327839148</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</si>
  <si>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Ceny_x000D_
a) –7111 až –7113, –7151 až -7153, -7211 až -7213 a -7311 až -7313 lze použít i pro odstranění podkladů nebo krytů ze štěrkopísku, škváry, strusky nebo z mechanicky zpevněných zemin,_x000D_
b) –7121 až 7125, –7161 až -7165, -7221 až -7225 a -7321 až -7325 lze použít i pro odstranění podkladů nebo krytů ze zemin stabilizovaných vápnem,_x000D_
c) –7130 až -7134, –7170 až -7174, –7230 až -7234 a -7330 až -7334 lze použít i pro odstranění dlažeb uložených do betonového lože a dlažeb z mozaiky uložených do cementové malty nebo podkladu ze zemin stabilizovaných cementem._x000D_
3. Ceny lze použít i pro odstranění podkladů nebo krytů opatřených živičnými postřiky nebo nátěry._x000D_
4. Ceny odlišené podle tloušťky (např. do 100 mm, do 200 mm) jsou určeny vždy pro celou tloušťku jednotlivých konstrukcí._x000D_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nevykazuje._x000D_
6. Přemístění vybouraného materiálu větší vzdálenost, než je uvedeno, se oceňuje cenami souborů cen 997 22-1 Vodorovná doprava suti._x000D_
7. Ceny -714 . , -718 . , –724 . a -734 . nelze použít pro odstranění podkladu nebo krytu frézováním._x000D_
</t>
  </si>
  <si>
    <t>"vybourání celé konstrukce chodník, betonová plocha, vjezdy, tl.vrstvy 200mm" 125+103+140+25</t>
  </si>
  <si>
    <t>8</t>
  </si>
  <si>
    <t>113107222</t>
  </si>
  <si>
    <t>Odstranění podkladů nebo krytů strojně plochy jednotlivě přes 200 m2 s přemístěním hmot na skládku na vzdálenost do 20 m nebo s naložením na dopravní prostředek z kameniva hrubého drceného, o tl. vrstvy přes 100 do 200 mm</t>
  </si>
  <si>
    <t>949988949</t>
  </si>
  <si>
    <t>"vybourání celé konstrukce asf.vozovky" 832</t>
  </si>
  <si>
    <t>9</t>
  </si>
  <si>
    <t>113107231</t>
  </si>
  <si>
    <t>Odstranění podkladů nebo krytů strojně plochy jednotlivě přes 200 m2 s přemístěním hmot na skládku na vzdálenost do 20 m nebo s naložením na dopravní prostředek z betonu prostého, o tl. vrstvy přes 100 do 150 mm</t>
  </si>
  <si>
    <t>-510462046</t>
  </si>
  <si>
    <t>10</t>
  </si>
  <si>
    <t>113107244</t>
  </si>
  <si>
    <t>Odstranění podkladů nebo krytů strojně plochy jednotlivě přes 200 m2 s přemístěním hmot na skládku na vzdálenost do 20 m nebo s naložením na dopravní prostředek živičných, o tl. vrstvy přes 150 do 200 mm</t>
  </si>
  <si>
    <t>1014866853</t>
  </si>
  <si>
    <t>11</t>
  </si>
  <si>
    <t>113154122</t>
  </si>
  <si>
    <t>Frézování živičného podkladu nebo krytu s naložením na dopravní prostředek plochy do 500 m2 bez překážek v trase pruhu šířky přes 0,5 m do 1 m, tloušťky vrstvy 40 mm</t>
  </si>
  <si>
    <t>1292766703</t>
  </si>
  <si>
    <t xml:space="preserve">Poznámka k souboru cen:_x000D_
1. V cenách jsou započteny i náklady na:_x000D_
a) vodu pro chlazení zubů frézy,_x000D_
b) opotřebování frézovacích nástrojů,_x000D_
c) naložení odfrézovaného materiálu na dopravní prostředek._x000D_
2. V cenách nejsou započteny náklady na:_x000D_
a) nutné ruční odstranění (vybourání) živičného krytu kolem překážek, které se oceňují cenami souboru cen 113 10-7 Odstranění podkladů nebo krytů této části katalogu,_x000D_
b) očištění povrchu odfrézované plochy, které se oceňují cenami souboru cen 938 90-9 Odstranění bláta, prachu z povrchu podkladu nebo krytu části C01 tohoto katalogu._x000D_
3. Množství měrných jednotek pro rozpočet určí projekt. Drobné překážky, např. vpusti, uzávěry, sloupy (plochy do 2 m2) se z celkové frézované plochy neodečítají._x000D_
4. Tloušťku frézované vrstvy určí projekt a měří se tloušťka jednotlivých záběrů v mm._x000D_
5. Cena s překážkami je určena v případech, kdy:_x000D_
a) na 200 m2 frézované plochy se vyskytne v průměru více než jedna vpusť nebo vstup inženýrských sítí, popř. stožár, vstupní ostrůvek apod.,_x000D_
b) jsou-li podél frézované plochy osazeny obrubníky s výškovým rozdílem horní plochy obrubníku od frézované plochy větší než 250 mm._x000D_
6. Překážkami se rozumějí obrubníky nebo krajníky, pokud výškový rozdíl horní plochy obrubníku od frézované plochy je větší než 250 mm, vpusti nebo vstupy inženýrských sítí, stožáry, nástupní a ochranné ostrůvky apod._x000D_
</t>
  </si>
  <si>
    <t>"frézování asfaltové vozovky tl. 40mm" 111</t>
  </si>
  <si>
    <t>12</t>
  </si>
  <si>
    <t>113201112</t>
  </si>
  <si>
    <t>Vytrhání obrub s vybouráním lože, s přemístěním hmot na skládku na vzdálenost do 3 m nebo s naložením na dopravní prostředek silničních ležatých</t>
  </si>
  <si>
    <t>m</t>
  </si>
  <si>
    <t>-389701188</t>
  </si>
  <si>
    <t xml:space="preserve">Poznámka k souboru cen:_x000D_
1. Ceny jsou určeny:_x000D_
a) pro vytrhání obrub, obrubníků nebo krajníků jakéhokoliv druhu a velikosti uložených v jakémkoliv loži popř. i s opěrami a vyspárovaných jakýmkoliv materiálem,_x000D_
b) pro obruby z dlažebních kostek uložených v jedné řadě._x000D_
2. V cenách nejsou započteny náklady na popř. nutné očištění:_x000D_
a) vytrhaných obrubníků nebo krajníků, které se oceňuje cenami souboru cen 979 0 . - . . Očištění vybouraných obrubníků, krajníků, desek nebo dílců části C 01 tohoto ceníku,_x000D_
b) vytrhaných dlažebních kostek, které se oceňují cenami souboru cen 979 07-11 Očištění vybouraných dlažebních kostek části C 01 tohoto ceníku._x000D_
3. Vytrhání obrub ze dvou řad kostek se oceňuje jako dvojnásobné množství vytrhání obrub z jedné řady kostek._x000D_
4. Přemístění vybouraných obrub, krajníků nebo dlažebních kostek včetně materiálu z lože a spár na vzdálenost přes 3 m se oceňuje cenami souborů cen 997 22-1 Vodorovná doprava suti a vybouraných hmot._x000D_
</t>
  </si>
  <si>
    <t>"vybourání obrubníku OP2" 160</t>
  </si>
  <si>
    <t>13</t>
  </si>
  <si>
    <t>113202111-1</t>
  </si>
  <si>
    <t>Vytrhání obrub s vybouráním lože, s přemístěním hmot na skládku na vzdálenost do 3 m nebo s naložením na dopravní prostředek z dlažby</t>
  </si>
  <si>
    <t>-1240277205</t>
  </si>
  <si>
    <t>"vybourání obruby u zeleně - dlažba 0,25*0,5" 11</t>
  </si>
  <si>
    <t>14</t>
  </si>
  <si>
    <t>113203111</t>
  </si>
  <si>
    <t>Vytrhání obrub s vybouráním lože, s přemístěním hmot na skládku na vzdálenost do 3 m nebo s naložením na dopravní prostředek z dlažebních kostek</t>
  </si>
  <si>
    <t>-1610340873</t>
  </si>
  <si>
    <t>"vybourání kostky velké" 22</t>
  </si>
  <si>
    <t>"vybourání kostky střední" 38</t>
  </si>
  <si>
    <t>122201103</t>
  </si>
  <si>
    <t>Odkopávky a prokopávky nezapažené s přehozením výkopku na vzdálenost do 3 m nebo s naložením na dopravní prostředek v hornině tř. 3 přes 1 000 do 5 000 m3</t>
  </si>
  <si>
    <t>m3</t>
  </si>
  <si>
    <t>983409068</t>
  </si>
  <si>
    <t xml:space="preserve">Poznámka k souboru cen:_x000D_
1. Odkopávky a prokopávky v roubených prostorech se oceňují podle čl. 3116 Všeobecných podmínek tohoto katalogu._x000D_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m3._x000D_
3. Ceny lze použít i pro vykopávky odpadových jam._x000D_
4. Ceny lze použít i pro sejmutí podorničí. Přitom se přihlíží k ustanovení čl. 3112 Všeobecných podmínek tohoto katalogu._x000D_
</t>
  </si>
  <si>
    <t>"případná sanace silniční pláně (podle výsledků zatěžovacích zkoušek na základě doporučení geologa), předpoklad tl. 0,5m" 1582*0,5</t>
  </si>
  <si>
    <t>16</t>
  </si>
  <si>
    <t>122201109</t>
  </si>
  <si>
    <t>Odkopávky a prokopávky nezapažené s přehozením výkopku na vzdálenost do 3 m nebo s naložením na dopravní prostředek v hornině tř. 3 Příplatek k cenám za lepivost horniny tř. 3</t>
  </si>
  <si>
    <t>2006661940</t>
  </si>
  <si>
    <t>"případná sanace silniční pláně (podle výsledků zatěžovacích zkoušek na základě doporučení geologa), předpoklad tl. 0,5m" 791*0,5</t>
  </si>
  <si>
    <t>17</t>
  </si>
  <si>
    <t>132232201</t>
  </si>
  <si>
    <t>Hloubení rýh šířky přes 600 do 2 000 mm při překopech inženýrských sítí ručně objemu do 10 m3 zapažených nebo nezapažených s urovnáním dna do předepsaného profilu a spádu v horninách tř. 3 soudržných</t>
  </si>
  <si>
    <t>1532314643</t>
  </si>
  <si>
    <t xml:space="preserve">Poznámka k souboru cen:_x000D_
1. Ceny jsou určeny pouze pro případy havárií, přeložek nebo běžných oprav inženýrských sítí._x000D_
2. Ceny nelze použít v rámci výstavby nových inženýrských sítí._x000D_
3. V cenách jsou započteny i náklady na přehození výkopku na přilehlém terénu na vzdálenost do 5 m od podélné osy rýhy nebo naložení výkopku na dopravní prostředek._x000D_
</t>
  </si>
  <si>
    <t>"pro chráničky" 143*0,8*0,5</t>
  </si>
  <si>
    <t>18</t>
  </si>
  <si>
    <t>132232209</t>
  </si>
  <si>
    <t>Hloubení rýh šířky přes 600 do 2 000 mm při překopech inženýrských sítí ručně objemu do 10 m3 zapažených nebo nezapažených s urovnáním dna do předepsaného profilu a spádu v horninách tř. 3 Příplatek k cenám za lepivost horniny tř. 3</t>
  </si>
  <si>
    <t>-903445634</t>
  </si>
  <si>
    <t>"pro chráničky" 57,2*0,5</t>
  </si>
  <si>
    <t>19</t>
  </si>
  <si>
    <t>162701105</t>
  </si>
  <si>
    <t>Vodorovné přemístění výkopku nebo sypaniny po suchu na obvyklém dopravním prostředku, bez naložení výkopku, avšak se složením bez rozhrnutí z horniny tř. 1 až 4 na vzdálenost přes 9 000 do 10 000 m</t>
  </si>
  <si>
    <t>-968000378</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</si>
  <si>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</si>
  <si>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"chránička" 57,2</t>
  </si>
  <si>
    <t>20</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</si>
  <si>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</si>
  <si>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</si>
  <si>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-655779690</t>
  </si>
  <si>
    <t>848,2*10</t>
  </si>
  <si>
    <t>167101102</t>
  </si>
  <si>
    <t>Nakládání, skládání a překládání neulehlého výkopku nebo sypaniny nakládání, množství přes 100 m3, z hornin tř. 1 až 4</t>
  </si>
  <si>
    <t>1409307073</t>
  </si>
  <si>
    <t xml:space="preserve">Poznámka k souboru cen:_x000D_
1. Ceny -1101, -1151, -1102, -1152, -1103, -1153, jsou určeny pro nakládání, skládání a překládání na obvyklý nebo z obvyklého dopravního prostředku. Pro nakládání z lodi nebo na loď jsou určeny ceny -1105 a -1155._x000D_
2. Ceny -1105 a -1155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3. Množství měrných jednotek se určí v rostlém stavu horniny._x000D_
</t>
  </si>
  <si>
    <t>848,2</t>
  </si>
  <si>
    <t>22</t>
  </si>
  <si>
    <t>171101111</t>
  </si>
  <si>
    <t>Uložení sypaniny do násypů s rozprostřením sypaniny ve vrstvách a s hrubým urovnáním zhutněných s uzavřením povrchu násypu z hornin nesoudržných sypkých s relativní ulehlostí I(d) 0,9 nebo v aktivní zóně</t>
  </si>
  <si>
    <t>-1487148180</t>
  </si>
  <si>
    <t xml:space="preserve">Poznámka k souboru cen:_x000D_
1. Ceny lze použít i pro sypaniny odebírané z hald, pro hlušinu apod._x000D_
2. Cenu 20-1101 lze použít i pro:_x000D_
a) rozprostření zbylého výkopu na místě po zásypu jam a rýh pro podzemní vedení a zářezů pro podzemní vedení; toto množství se určí v m3 uloženého výkopku, měřeného v rostlém stavu,_x000D_
b) uložení výkopku do násypů pod vodou._x000D_
3. Ceny lze použít i pro uložení sypaniny s předepsaným zhutněním na trvalé skládky, do koryt vodotečí a do prohlubní terénu._x000D_
4. Cenu 10-1131 lze použít i pro ukládání sypaniny z hornin nesoudržných i soudržných společně bez možnosti jejich roztřídění._x000D_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individuálně._x000D_
6. Ceny jsou určeny pro míru zhutnění určenou projektem:_x000D_
a) pro ceny -1101 až -1105 v % výsledku zkoušky PS,_x000D_
b) pro ceny -1111 a -1112 relativní ulehlostí I(d),_x000D_
c) pro ceny -1121 a -1131 stanovením technologie._x000D_
7. Ceny nelze použít:_x000D_
a) pro uložení sypaniny do hrází; uložení netříděné sypaniny do hrází se oceňuje cenami souboru cen 171 uložení netříděných sypanin do hrází části A 03, případně cenovými normativy podle části A 31,_x000D_
b) pro uložení sypaniny do ochranných valů nebo těch jejich částí, jejichž šířka je menší než 3 m. Toto uložení se oceňuje cenami souboru cen 175 10-11 Obsyp objektů._x000D_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výkopu._x000D_
9. Horninami soudržnými se rozumějí takové horniny, u nichž zdrojem pevnosti jsou molekulární a chemické vazby mezi částicemi horniny. Jde o horniny, které jsou schopny plastických deformací._x000D_
10. Horninami nesoudržnými se rozumějí horniny, u nichž hlavním zdrojem pevnosti ve smyku je pouze tření mezi jednotlivými oddělenými pevnými částicemi horniny._x000D_
11. Horninami sypkými se rozumějí horniny III. skupiny podle ČSN 72 1002 se zrnem do 125 mm. Množství zrn velikosti přes 125 mm může být nejvýše 5 % objemu._x000D_
12. Horninami kamenitými se rozumějí nestmelené úlomkovité horniny skalní a sypké se zrny přes 125 mm. Množství zrn velikosti přes 125 mm musí být vyšší než 5 % objemu._x000D_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individuálně._x000D_
14. Zajišťuje-li se předepsané zhutnění násypu přesypáním podle čl. 120 ČSN 73 3050, ocení se odstranění přesypané části cenami 122 . 0-71 Odkopávky nebo prokopávky při pozemkových úpravách_x000D_
</t>
  </si>
  <si>
    <t>23</t>
  </si>
  <si>
    <t>M</t>
  </si>
  <si>
    <t>58344171</t>
  </si>
  <si>
    <t>štěrkodrť frakce 0/32</t>
  </si>
  <si>
    <t>t</t>
  </si>
  <si>
    <t>1898335771</t>
  </si>
  <si>
    <t>"případná sanace silniční pláně (podle výsledků zatěžovacích zkoušek na základě doporučení geologa), předpoklad tl. 0,5m" 1582*0,5*2,1</t>
  </si>
  <si>
    <t>24</t>
  </si>
  <si>
    <t>171201201</t>
  </si>
  <si>
    <t>Uložení sypaniny na skládky</t>
  </si>
  <si>
    <t>668152663</t>
  </si>
  <si>
    <t xml:space="preserve">Poznámka k souboru cen:_x000D_
1. Cena -1201 je určena i pro:_x000D_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skládky;_x000D_
b) zasypání koryt vodotečí a prohlubní v terénu bez předepsaného zhutnění sypaniny;_x000D_
c) uložení výkopku pod vodou do prohlubní ve dně vodotečí nebo nádrží._x000D_
2. Cenu -1201 nelze použít pro uložení výkopku nebo ornice:_x000D_
a) při vykopávkách pro podzemní vedení podél hrany výkopu, z něhož byl výkopek získán, a to ani tehdy, jestliže se výkopek po vyhození z výkopu na povrch území ještě dále přemisťuje na hromady podél výkopu;_x000D_
b) na dočasné skládky, které nejsou předepsány projektem;_x000D_
c) na dočasné skládky předepsané projektem tak, že na 1 m2 projektem určené plochy této skládky připadají nejvýše 2 m3 výkopku nebo ornice (viz. též poznámku č. 1 a);_x000D_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neoceňuje._x000D_
e) na trvalé skládky s předepsaným zhutněním; toto uložení výkopku se oceňuje cenami souboru cen 171 . 0- . . Uložení sypaniny do násypů._x000D_
3. V ceně -1201 jsou započteny i náklady na rozprostření sypaniny ve vrstvách s hrubým urovnáním na skládce._x000D_
4. V ceně -1201 nejsou započteny náklady na získání skládek ani na poplatky za skládku._x000D_
5. Množství jednotek uložení výkopku (sypaniny) se určí v m3 uloženého výkopku (sypaniny),v rostlém stavu zpravidla ve výkopišti._x000D_
</t>
  </si>
  <si>
    <t>25</t>
  </si>
  <si>
    <t>171201211</t>
  </si>
  <si>
    <t>Poplatek za uložení stavebního odpadu na skládce (skládkovné) zeminy a kameniva zatříděného do Katalogu odpadů pod kódem 170 504</t>
  </si>
  <si>
    <t>-1622714916</t>
  </si>
  <si>
    <t xml:space="preserve">Poznámka k souboru cen:_x000D_
1. Ceny uvedené v souboru cen lze po dohodě upravit podle místních podmínek._x000D_
</t>
  </si>
  <si>
    <t>"případná sanace silniční pláně (podle výsledků zatěžovacích zkoušek na základě doporučení geologa), předpoklad tl. 0,5m" 1582*0,5*1,8</t>
  </si>
  <si>
    <t>"chránička" 57,2*1,8</t>
  </si>
  <si>
    <t>26</t>
  </si>
  <si>
    <t>181301103</t>
  </si>
  <si>
    <t>Rozprostření a urovnání ornice v rovině nebo ve svahu sklonu do 1:5 při souvislé ploše do 500 m2, tl. vrstvy přes 150 do 200 mm</t>
  </si>
  <si>
    <t>-695979950</t>
  </si>
  <si>
    <t xml:space="preserve">Poznámka k souboru cen:_x000D_
1. V ceně jsou započteny i náklady na případné nutné přemístění hromad nebo dočasných skládek na místo spotřeby ze vzdálenosti do 30 m._x000D_
2. V ceně nejsou započteny náklady na získání ornice; toto získání se oceňuje cenami souboru cen 121 10-11 Sejmutí ornice._x000D_
3. Případné nakládání ornice, v souvislosti s pozn. č. 2 se oceňuje cenami souboru cen 167 10-11 Nakládání, skládání a překládání neulehlého výkopku nebo sypaniny._x000D_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neodečítá._x000D_
</t>
  </si>
  <si>
    <t>"ohumusování a zatravnění v tl.200mm" 17</t>
  </si>
  <si>
    <t>27</t>
  </si>
  <si>
    <t>10364101</t>
  </si>
  <si>
    <t>zemina pro terénní úpravy -  ornice</t>
  </si>
  <si>
    <t>-1559645243</t>
  </si>
  <si>
    <t>"ohumusování a zatravnění" 17*0,2</t>
  </si>
  <si>
    <t>28</t>
  </si>
  <si>
    <t>181411131</t>
  </si>
  <si>
    <t>Založení trávníku na půdě předem připravené plochy do 1000 m2 výsevem včetně utažení parkového v rovině nebo na svahu do 1:5</t>
  </si>
  <si>
    <t>-1634720211</t>
  </si>
  <si>
    <t xml:space="preserve">Poznámka k souboru cen:_x000D_
1. V cenách jsou započteny i náklady na pokosení, naložení a odvoz odpadu do 20 km se složením._x000D_
2. V cenách -1161 až -1164 nejsou započteny i náklady na zatravňovací textilii._x000D_
3. V cenách nejsou započteny náklady na:_x000D_
a) přípravu půdy,_x000D_
b) travní semeno, tyto náklady se oceňují ve specifikaci,_x000D_
c) vypletí a zalévání; tyto práce se oceňují cenami části C02 souborů cen 185 80-42 Vypletí a 185 80-43 Zalití rostlin vodou,_x000D_
d) srovnání terénu, tyto práce se oceňují souborem cen 181 1.-..Plošná úprava terénu._x000D_
4. V cenách o sklonu svahu přes 1:1 jsou uvažovány podmínky pro svahy běžně schůdné; bez použití lezeckých technik. V případě použití lezeckých technik se tyto náklady oceňují individuálně._x000D_
</t>
  </si>
  <si>
    <t>"založení trávníku" 17</t>
  </si>
  <si>
    <t>29</t>
  </si>
  <si>
    <t>00572410</t>
  </si>
  <si>
    <t>osivo směs travní parková</t>
  </si>
  <si>
    <t>kg</t>
  </si>
  <si>
    <t>-1380448435</t>
  </si>
  <si>
    <t>"zatravnění" 17*3/100</t>
  </si>
  <si>
    <t>30</t>
  </si>
  <si>
    <t>181951101</t>
  </si>
  <si>
    <t>Úprava pláně vyrovnáním výškových rozdílů v hornině tř. 1 až 4 bez zhutnění</t>
  </si>
  <si>
    <t>343985460</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</si>
  <si>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důvodu._x000D_
2. Ceny nelze použít pro urovnání lavic (berem) šířky do 3 m přerušujících svahy, pro urovnání dna silničních a železničních příkopů pro jakoukoliv šířku dna; toto urovnání se oceňuje cenami souboru cen 182 .0-1 Svahování._x000D_
3. Urovnání ploch ve sklonu přes 1 : 5 se oceňuje cenami souboru cen 182 . 0-11 Svahování trvalých svahů do projektovaných profilů._x000D_
4. Náklady na urovnání dna a stěn při čištění příkopů pozemních komunikací jsou započteny v cenách souborů cen 938 90-2 . Čištění příkopů komunikací v suchu nebo ve vodě části A02 Zemní práce pro objekty oborů 821 až 828._x000D_
5. Míru zhutnění určuje projekt. Ceny se zhutněním jsou určeny pro jakoukoliv míru zhutnění._x000D_
</t>
  </si>
  <si>
    <t>"ohumusování" 17</t>
  </si>
  <si>
    <t>31</t>
  </si>
  <si>
    <t>181951102</t>
  </si>
  <si>
    <t>Úprava pláně vyrovnáním výškových rozdílů v hornině tř. 1 až 4 se zhutněním</t>
  </si>
  <si>
    <t>-1259349500</t>
  </si>
  <si>
    <t>"konstrukce vozovky a chodníku vč. rozšíření pod obruby" (292+266+690+91+210+16+63,14)*1,1</t>
  </si>
  <si>
    <t>Komunikace pozemní</t>
  </si>
  <si>
    <t>32</t>
  </si>
  <si>
    <t>564851111</t>
  </si>
  <si>
    <t>Podklad ze štěrkodrti ŠD s rozprostřením a zhutněním, po zhutnění tl. 150 mm</t>
  </si>
  <si>
    <t>-62952081</t>
  </si>
  <si>
    <t>"nový chodník" 690+91</t>
  </si>
  <si>
    <t>"vozovka - drobná žulová kostka" 20</t>
  </si>
  <si>
    <t>33</t>
  </si>
  <si>
    <t>564861111</t>
  </si>
  <si>
    <t>Podklad ze štěrkodrti ŠD s rozprostřením a zhutněním, po zhutnění tl. 200 mm</t>
  </si>
  <si>
    <t>190913648</t>
  </si>
  <si>
    <t>"doplněná konstrukce vozovky" 266</t>
  </si>
  <si>
    <t>"zpomalovací práh" 292</t>
  </si>
  <si>
    <t>34</t>
  </si>
  <si>
    <t>565155121</t>
  </si>
  <si>
    <t>Asfaltový beton vrstva podkladní ACP 16 (obalované kamenivo střednězrnné - OKS) s rozprostřením a zhutněním v pruhu šířky přes 3 m, po zhutnění tl. 70 mm</t>
  </si>
  <si>
    <t>-515421871</t>
  </si>
  <si>
    <t xml:space="preserve">Poznámka k souboru cen:_x000D_
1. ČSN EN 13108-1 připouští pro ACP 16 pouze tl. 50 až 80 mm._x000D_
</t>
  </si>
  <si>
    <t>35</t>
  </si>
  <si>
    <t>573111111</t>
  </si>
  <si>
    <t>Postřik infiltrační PI z asfaltu silničního s posypem kamenivem, v množství 0,60 kg/m2</t>
  </si>
  <si>
    <t>1203176261</t>
  </si>
  <si>
    <t>36</t>
  </si>
  <si>
    <t>573231106</t>
  </si>
  <si>
    <t>Postřik spojovací PS bez posypu kamenivem ze silniční emulze, v množství 0,30 kg/m2</t>
  </si>
  <si>
    <t>-1515150742</t>
  </si>
  <si>
    <t>37</t>
  </si>
  <si>
    <t>577134121</t>
  </si>
  <si>
    <t>Asfaltový beton vrstva obrusná ACO 11 (ABS) s rozprostřením a se zhutněním z nemodifikovaného asfaltu v pruhu šířky přes 3 m tř. I, po zhutnění tl. 40 mm</t>
  </si>
  <si>
    <t>-1713810985</t>
  </si>
  <si>
    <t xml:space="preserve">Poznámka k souboru cen:_x000D_
1. ČSN EN 13108-1 připouští pro ACO 11 pouze tl. 35 až 50 mm._x000D_
</t>
  </si>
  <si>
    <t>38</t>
  </si>
  <si>
    <t>591141111</t>
  </si>
  <si>
    <t>Kladení dlažby z kostek s provedením lože do tl. 50 mm, s vyplněním spár, s dvojím beraněním a se smetením přebytečného materiálu na krajnici velkých z kamene, do lože z cementové malty</t>
  </si>
  <si>
    <t>-675666916</t>
  </si>
  <si>
    <t xml:space="preserve">Poznámka k souboru cen:_x000D_
1. Ceny 591 1.- pro dlažbu z kostek velkých jsou určeny pro dlažbu úhlopříčnou a řádkovou._x000D_
2. Ceny 591 2.- pro dlažbu z kostek drobných jsou určeny pro dlažbu úhlopříčnou, řádkovou a kroužkovou._x000D_
3. Dlažba vějířová z kostek drobných se oceňuje cenami 591 41-2111 a 591 44-2111 Kladení dlažby z mozaiky dvoubarevné a vícebarevné komunikací pro pěší._x000D_
4. V cenách jsou započteny i náklady na dodání hmot pro lože a na dodání téhož materiálu na výplň spár._x000D_
5. V cenách nejsou započteny náklady na:_x000D_
a) dodání dlažebních kostek, které se oceňuje ve specifikaci; ztratné lze dohodnout_x000D_
- u velkých kostek ve výši 1 %,_x000D_
- u drobných kostek ve výši 2 %,_x000D_
b) vyplnění spár dlažby živičnou zálivkou, které se oceňuje cenami souboru cen 599 1 . -11 Zálivka živičná spár dlažby._x000D_
6. Část lože přesahující tloušťku 50 mm se oceňuje cenami souboru cen 451 31-97 Příplatek za každých dalších 10 mm tloušťky podkladu nebo lože._x000D_
</t>
  </si>
  <si>
    <t>"nový vjezd" 20</t>
  </si>
  <si>
    <t>39</t>
  </si>
  <si>
    <t>58381008</t>
  </si>
  <si>
    <t>kostka dlažební žula velká 15/17</t>
  </si>
  <si>
    <t>486067520</t>
  </si>
  <si>
    <t>"nový vjezd" 20*1,03</t>
  </si>
  <si>
    <t>40</t>
  </si>
  <si>
    <t>591211111</t>
  </si>
  <si>
    <t>Kladení dlažby z kostek s provedením lože do tl. 50 mm, s vyplněním spár, s dvojím beraněním a se smetením přebytečného materiálu na krajnici drobných z kamene, do lože z kameniva těženého</t>
  </si>
  <si>
    <t>-1460595128</t>
  </si>
  <si>
    <t>"vozovka z drobné žulové kostky" 50</t>
  </si>
  <si>
    <t>41</t>
  </si>
  <si>
    <t>58381007</t>
  </si>
  <si>
    <t>kostka dlažební žula drobná 8/10</t>
  </si>
  <si>
    <t>-1082711873</t>
  </si>
  <si>
    <t>"vozovka z drobné žulové kostky" 50*1,02</t>
  </si>
  <si>
    <t>42</t>
  </si>
  <si>
    <t>591441111</t>
  </si>
  <si>
    <t>Kladení dlažby z mozaiky komunikací pro pěší s vyplněním spár, s dvojím beraněním a se smetením přebytečného materiálu na vzdálenost do 3 m jednobarevné, s ložem tl. do 40 mm z cementové malty</t>
  </si>
  <si>
    <t>1616000364</t>
  </si>
  <si>
    <t xml:space="preserve">Poznámka k souboru cen:_x000D_
1. V cenách jsou započteny i náklady na dodání hmot pro lože a na dodání téhož materiálu pro výplň spár a zhotovení šablon, popř. rámů._x000D_
2. V cenách nejsou započteny náklady na dodání mozaiky, které se oceňuje ve specifikaci; ztratné lze dohodnout ve výši 2 %._x000D_
3. Část lože přesahující tloušťku 40 mm se oceňuje cenami souboru cen 451 ..-9 Příplatek za každých dalších 10 mm tloušťky podkladu nebo lože._x000D_
</t>
  </si>
  <si>
    <t>"nové chodníky" 690</t>
  </si>
  <si>
    <t>43</t>
  </si>
  <si>
    <t>5838468R</t>
  </si>
  <si>
    <t>kostka dlažební mozaika vápenec tl. 6cm</t>
  </si>
  <si>
    <t>759339409</t>
  </si>
  <si>
    <t>"nový Chodník" 690*1,02</t>
  </si>
  <si>
    <t>44</t>
  </si>
  <si>
    <t>5922111-R</t>
  </si>
  <si>
    <t>Varovný pás kolem slepecké dlažby tl. 6cm</t>
  </si>
  <si>
    <t>-1372535874</t>
  </si>
  <si>
    <t>"hladká deska kolem slepecké dlažby" 210</t>
  </si>
  <si>
    <t>45</t>
  </si>
  <si>
    <t>5842211-R</t>
  </si>
  <si>
    <t>varovný pás kolem slepecké dlažby</t>
  </si>
  <si>
    <t>1041070407</t>
  </si>
  <si>
    <t>"hladká deska kolem slepecké dlažby" 210*1,02</t>
  </si>
  <si>
    <t>46</t>
  </si>
  <si>
    <t>5922112-R</t>
  </si>
  <si>
    <t>Varovný pás kolem slepecké dlažby tl. 8cm</t>
  </si>
  <si>
    <t>-740391200</t>
  </si>
  <si>
    <t>"hladká deska kolem slepecké dlažby" 16</t>
  </si>
  <si>
    <t>47</t>
  </si>
  <si>
    <t>5842212-R</t>
  </si>
  <si>
    <t>-383309237</t>
  </si>
  <si>
    <t>"hladká deska kolem slepecké dlažby" 16*1,02</t>
  </si>
  <si>
    <t>48</t>
  </si>
  <si>
    <t>596841121</t>
  </si>
  <si>
    <t>Kladení dlažby z betonových nebo kameninových dlaždic komunikací pro pěší s vyplněním spár a se smetením přebytečného materiálu na vzdálenost do 3 m s ložem z cementové malty tl. do 30 mm velikosti dlaždic do 0,09 m2 (bez zámku), pro plochy přes 50 do 100 m2</t>
  </si>
  <si>
    <t>682600152</t>
  </si>
  <si>
    <t xml:space="preserve">Poznámka k souboru cen:_x000D_
1. V cenách jsou započteny i náklady na dodání hmot pro lože a na dodání materiálu pro výplň spár._x000D_
2. V cenách nejsou započteny náklady na dodání dlaždic, které se oceňují ve specifikaci; ztratné lze dohodnout u plochy_x000D_
a) do 100 m2 ve výši 3 %,_x000D_
b) přes 100 do 300 m2 ve výši 2 %,_x000D_
c) přes 300 m2 ve výši 1 %._x000D_
3. Část lože přesahující tloušťku 30 mm se oceňuje cenami souboru cen 451 . . -9 . Příplatek za každých dalších 10 mm tloušťky podkladu nebo lože._x000D_
</t>
  </si>
  <si>
    <t>"dlažba slepecká" 91</t>
  </si>
  <si>
    <t>49</t>
  </si>
  <si>
    <t>59245019</t>
  </si>
  <si>
    <t>dlažba skladebná betonová pro nevidomé 200x100x60mm přírodní</t>
  </si>
  <si>
    <t>-1155144275</t>
  </si>
  <si>
    <t>"dlažba slepecká" 91*1,02</t>
  </si>
  <si>
    <t>Trubní vedení</t>
  </si>
  <si>
    <t>50</t>
  </si>
  <si>
    <t>8959413-R</t>
  </si>
  <si>
    <t>Zřízení vpusti kanalizační UV1 - uliční z betonových dílců typ UVB-50 vč.přípojky (vč.výkopu, pažení, montáže, zásypu, dodání kompletu UV vč. mříže, dodání ostatního materiálu, odvozu, přesunu hmot a skládkovného - komplet) - hloubka napojení na řad cca 3,6m, délka přípojky cca 6m- spec. dle příloh PD</t>
  </si>
  <si>
    <t>kus</t>
  </si>
  <si>
    <t>-1912991466</t>
  </si>
  <si>
    <t xml:space="preserve">Poznámka k souboru cen:_x000D_
1. V cenách jsou započteny i náklady na zřízení lože ze štěrkopísku._x000D_
2. V cenách nejsou započteny náklady na:_x000D_
a) dodání betonových dílců; betonové dílce se oceňují ve specifikaci,_x000D_
b) dodání kameninových dílců; kameninové dílce se oceňují ve specifikaci,_x000D_
c) litinové mříže; osazení mříží se oceňuje cenami souboru cen 899 20- . 1 Osazení mříží litinových včetně rámů a košů na bahno části A 01 tohoto katalogu; dodání mříží se oceňuje ve specifikaci,_x000D_
d) podkladní prstence; tyto se oceňují cenami souboru cen 452 38-6 . Podkladní a a vyrovnávací prstence části A 01 tohoto katalogu._x000D_
</t>
  </si>
  <si>
    <t>"nová UV" 1</t>
  </si>
  <si>
    <t>51</t>
  </si>
  <si>
    <t>8959414-R</t>
  </si>
  <si>
    <t>Zřízení vpusti kanalizační UV2 vč.přípojky - uliční z betonových dílců typ UVB-50 vč.přípojky (vč.výkopu, pažení, montáže, zásypu, dodání kompletu UV vč. mříže, dodání ostatního materiálu, odvozu, přesunu hmot a skládkovného - komplet) - hloubka napojení na řad cca 3,6m, délka přípojky cca 7,2m- spec. dle příloh PD</t>
  </si>
  <si>
    <t>-1606503576</t>
  </si>
  <si>
    <t>"nová Uv2" 1</t>
  </si>
  <si>
    <t>52</t>
  </si>
  <si>
    <t>8959415-R</t>
  </si>
  <si>
    <t>Zřízení vpusti kanalizační UV3 vč.přípojky - uliční z betonových dílců typ UVB-50 vč.přípojky (vč.výkopu, pažení, montáže, zásypu, dodání kompletu UV vč. mříže, dodání ostatního materiálu, odvozu, přesunu hmot a skládkovného - komplet) - hloubka napojení na řad cca 3,72m, délka přípojky cca 3,6m- spec. dle příloh PD</t>
  </si>
  <si>
    <t>520291560</t>
  </si>
  <si>
    <t>"UV3" 1</t>
  </si>
  <si>
    <t>53</t>
  </si>
  <si>
    <t>8959416-R</t>
  </si>
  <si>
    <t>Zřízení vpusti kanalizační UV4 vč.přípojky - uliční z betonových dílců typ UVB-50 vč.přípojky (vč.výkopu, pažení, montáže, zásypu, dodání kompletu UV vč. mříže, dodání ostatního materiálu, odvozu, přesunu hmot a skládkovného - komplet) - hloubka napojení na řad cca 3,41m, délka přípojky cca 7,3m- spec. dle příloh PD</t>
  </si>
  <si>
    <t>1134866283</t>
  </si>
  <si>
    <t>"UV4" 1</t>
  </si>
  <si>
    <t>54</t>
  </si>
  <si>
    <t>8959417-R</t>
  </si>
  <si>
    <t>Zřízení vpusti kanalizační UV5 vč.přípojky - uliční z betonových dílců typ UVB-50 vč.přípojky (vč.výkopu, pažení, montáže, zásypu, dodání kompletu UV vč. mříže, dodání ostatního materiálu, odvozu, přesunu hmot a skládkovného - komplet) - hloubka napojení na řad cca 3,38m, délka přípojky cca 1,5m- spec. dle příloh PD</t>
  </si>
  <si>
    <t>-784581248</t>
  </si>
  <si>
    <t>"UV5" 1</t>
  </si>
  <si>
    <t>55</t>
  </si>
  <si>
    <t>8992311-R</t>
  </si>
  <si>
    <t>Rektifikace patek stožárů VO</t>
  </si>
  <si>
    <t>-1914502681</t>
  </si>
  <si>
    <t xml:space="preserve">Poznámka k souboru cen:_x000D_
1. V cenách jsou započteny i náklady na:_x000D_
a) odbourání dosavadního krytu, podkladu, nadezdívky nebo prstence s odklizením vybouraných hmot do 3 m,_x000D_
b) zarovnání plochy nadezdívky cementovou maltou,_x000D_
c) podbetonování nebo podezdění rámu,_x000D_
d) odstranění a znovuosazení rámu, poklopu, mříže, krycího hrnce nebo hydrantu,_x000D_
e) úpravu a doplnění krytu popř. podkladu vozovky v místě provedené výškové úpravy._x000D_
2. V cenách nejsou započteny náklady na příp. nutné dodání nové mříže, rámu, poklopu nebo krycího hrnce. Jejich dodání se oceňuje ve specifikaci, ztratné se nestanoví._x000D_
</t>
  </si>
  <si>
    <t>"rektifikace patek stožárů VO" 5</t>
  </si>
  <si>
    <t>56</t>
  </si>
  <si>
    <t>899331111</t>
  </si>
  <si>
    <t>Výšková úprava uličního vstupu nebo vpusti do 200 mm zvýšením poklopu</t>
  </si>
  <si>
    <t>-856510903</t>
  </si>
  <si>
    <t>"rektifikace poklopů" 4</t>
  </si>
  <si>
    <t>57</t>
  </si>
  <si>
    <t>8993412R</t>
  </si>
  <si>
    <t>Vyčištění UV + rekonstrukce + rektifikace</t>
  </si>
  <si>
    <t>926233546</t>
  </si>
  <si>
    <t>"vyčištění UV +rekonstrukce + rektifikace" 1</t>
  </si>
  <si>
    <t>58</t>
  </si>
  <si>
    <t>8993413-R</t>
  </si>
  <si>
    <t>Vyčištění přípojek</t>
  </si>
  <si>
    <t>1414937661</t>
  </si>
  <si>
    <t>"vyčištění přípojek" 5</t>
  </si>
  <si>
    <t>59</t>
  </si>
  <si>
    <t>899431111</t>
  </si>
  <si>
    <t>Výšková úprava uličního vstupu nebo vpusti do 200 mm zvýšením krycího hrnce, šoupěte nebo hydrantu bez úpravy armatur</t>
  </si>
  <si>
    <t>-772450234</t>
  </si>
  <si>
    <t>"rektifikace šoupat" 23</t>
  </si>
  <si>
    <t>Ostatní konstrukce a práce, bourání</t>
  </si>
  <si>
    <t>60</t>
  </si>
  <si>
    <t>9122111R</t>
  </si>
  <si>
    <t>Montáž litinových sloupku do betonových patek</t>
  </si>
  <si>
    <t>-525500784</t>
  </si>
  <si>
    <t xml:space="preserve">Poznámka k souboru cen:_x000D_
1. V cenách jsou započteny i náklady na:_x000D_
a) vykopání jamek pro sloupky u cen 912 21-1111 a -1112, s odhozením výkopku na hromadu nebo naložením na dopravní prostředek;_x000D_
b) u ceny -1121 i náklady na spojovací materiál._x000D_
2. V cenách nejsou započteny náklady na:_x000D_
a) dodání sloupku, tyto se oceňují ve specifikaci;_x000D_
b) odklizení výkopku, tyto se oceňují cenami části A 01 katalogu 800-1 Zemní práce._x000D_
</t>
  </si>
  <si>
    <t>"litinové sloupky" 43</t>
  </si>
  <si>
    <t>61</t>
  </si>
  <si>
    <t>914111111</t>
  </si>
  <si>
    <t>Montáž svislé dopravní značky základní velikosti do 1 m2 objímkami na sloupky nebo konzoly</t>
  </si>
  <si>
    <t>-1182203117</t>
  </si>
  <si>
    <t xml:space="preserve">Poznámka k souboru cen:_x000D_
1. V cenách jsou započteny i náklady na montáž značek včetně upevňovacího materiálu na předem připravenou nosnou konstrukci (sloupek, konzolu, sloup)._x000D_
2. V cenách nejsou započteny náklady na:_x000D_
a) dodání značek, tyto se oceňují ve specifikaci,_x000D_
b) na montáž a dodávku ocelových nosných konstrukcí – sloupků, konzol, tyto se oceňují cenami souboru cen 914 51 Montáž sloupku a 914 53 Montáž konzol a nástavců,_x000D_
c) nátěry, tyto se oceňují jako práce PSV příslušnými cenami katalogu 800-783 Nátěry,_x000D_
d) naložení a odklizení výkopku, tyto se oceňují cenami části A 01 katalogu 800-1 Zemní práce._x000D_
3. Ceny nelze použít pro osazení a montáž svislých dopravních značek:_x000D_
a) světelných, tyto se oceňují cenami katalogu 800-741 Elektroinstalace - silnoproud,_x000D_
b) upevněných na lanech nebo speciálních konstrukcích nesoucích více značek, tyto se oceňují individuálně._x000D_
</t>
  </si>
  <si>
    <t>"nové SDZ" 26</t>
  </si>
  <si>
    <t>62</t>
  </si>
  <si>
    <t>4044406R</t>
  </si>
  <si>
    <t xml:space="preserve">značka dopravní svislá FeZn </t>
  </si>
  <si>
    <t>-2571017</t>
  </si>
  <si>
    <t>63</t>
  </si>
  <si>
    <t>914511112</t>
  </si>
  <si>
    <t>Montáž sloupku dopravních značek délky do 3,5 m do hliníkové patky</t>
  </si>
  <si>
    <t>1581879664</t>
  </si>
  <si>
    <t xml:space="preserve">Poznámka k souboru cen:_x000D_
1. V cenách jsou započteny i náklady na:_x000D_
a) vykopání jamek s odhozem výkopku na vzdálenost do 3 m,_x000D_
b) osazení sloupku včetně montáže a dodávky plastového víčka,_x000D_
2. V cenách -1111 jsou započteny i náklady na betonový základ._x000D_
3. V cenách -1112 jsou započteny i náklady na hliníkovou patku s betonovým základem._x000D_
4. V cenách nejsou započteny náklady na:_x000D_
a) dodání sloupku, tyto se oceňují ve specifikaci_x000D_
b) naložení a odklizení výkopku, tyto se oceňují cenami části A01 katalogu 800-1 Zemní práce._x000D_
</t>
  </si>
  <si>
    <t>"nové SDZ" 11</t>
  </si>
  <si>
    <t>64</t>
  </si>
  <si>
    <t>4044522R</t>
  </si>
  <si>
    <t>sloupek Zn pro dopravní značku D v 3,5m</t>
  </si>
  <si>
    <t>1409027705</t>
  </si>
  <si>
    <t>65</t>
  </si>
  <si>
    <t>915131111</t>
  </si>
  <si>
    <t>Vodorovné dopravní značení stříkané barvou přechody pro chodce, šipky, symboly bílé základní</t>
  </si>
  <si>
    <t>398383373</t>
  </si>
  <si>
    <t xml:space="preserve">Poznámka k souboru cen:_x000D_
1. Ceny jsou určeny pro dělící čáry bílé souvislé č. V1a, bílé přerušované č. V2a, žluté souvislé č. V12b, žluté přerušované č. V12c a vodící čáry bílé č. V4._x000D_
2. V cenách nejsou započteny náklady na:_x000D_
a) předznačení, tyto se oceňují cenami souboru cen 915 6.-11 Předznačení pro vodorovné značení,_x000D_
b) očištění vozovky, tyto se oceňují cenami souboru cen 938 90-9 . Odstranění bláta, prachu nebo hlinitého nánosu s povrchu podkladu nebo krytu části C 01 tohoto katalogu._x000D_
3. Množství měrných jednotek se určuje:_x000D_
a) u cen 915 11 a 915 12 v m délky dělící nebo vodící čáry (včetně mezer),_x000D_
b) u ceny 915 13 v m2 stříkané plochy bez mezer._x000D_
</t>
  </si>
  <si>
    <t>66</t>
  </si>
  <si>
    <t>91513111R</t>
  </si>
  <si>
    <t>Vodorovné dopravní značení stříkané barvou přechody pro chodce, šipky, symboly modré základní</t>
  </si>
  <si>
    <t>1861288465</t>
  </si>
  <si>
    <t>67</t>
  </si>
  <si>
    <t>915231112</t>
  </si>
  <si>
    <t>Vodorovné dopravní značení stříkaným plastem přechody pro chodce, šipky, symboly nápisy bílé retroreflexní</t>
  </si>
  <si>
    <t>1126388110</t>
  </si>
  <si>
    <t xml:space="preserve">Poznámka k souboru cen:_x000D_
1. Ceny jsou určeny pro dělicí čáry souvislé č. V 1a bílé, přerušované č. V 2a bílé, vodící č. V 4 bílé, souvislá č. V12b žlutá, přerušovaná č. V12c žlutá._x000D_
2. V cenách nejsou započteny náklady na:_x000D_
a) předznačení, tyto se oceňují cenami souboru cen 915 6.-11 Předznačení pro vodorovné značení,_x000D_
b) očištění vozovky, tyto se oceňují cenami souboru cen 938 90-9 . Odstranění bláta, prachu, nebo hlinitého nánosu s povrchu podkladu, nebo krytu části C 01 tohoto katalogu._x000D_
3. Množství měrných jednotek se určuje:_x000D_
a) u cen 912 21 a 915 22 v m délky dělící nebo vodící čáry (včetně mezer),_x000D_
b) u ceny 915 23 v m2 stříkané plochy bez mezer._x000D_
</t>
  </si>
  <si>
    <t>68</t>
  </si>
  <si>
    <t>91523111R</t>
  </si>
  <si>
    <t>Vodorovné dopravní značení stříkaným plastem přechody pro chodce, šipky, symboly nápisy modré retroreflexní</t>
  </si>
  <si>
    <t>-199716395</t>
  </si>
  <si>
    <t>69</t>
  </si>
  <si>
    <t>916111113</t>
  </si>
  <si>
    <t>Osazení silniční obruby z dlažebních kostek v jedné řadě s ložem tl. přes 50 do 100 mm, s vyplněním a zatřením spár cementovou maltou z velkých kostek s boční opěrou z betonu prostého tř. C 12/15, do lože z betonu prostého téže značky</t>
  </si>
  <si>
    <t>-1429791891</t>
  </si>
  <si>
    <t xml:space="preserve">Poznámka k souboru cen:_x000D_
1. Část lože z betonu prostého přesahující tl. 100 mm se oceňuje cenou 916 99-1121 Lože pod obrubníky, krajníky nebo obruby z dlažebních kostek._x000D_
2. V cenách nejsou započteny náklady na dodání dlažebních kostek, tyto se oceňují ve specifikaci. Množství uvedené ve specifikaci se určí jako součin celkové délky obrub a objemové hmotnosti 1 m obruby a to:_x000D_
a) 0,065 t/m pro velké kostky,_x000D_
b) 0,024 t/m pro malé kostky. Ztratné lze dohodnout ve výši 1 % pro velké kostky, 2 % pro malé kostky._x000D_
3. Osazení silniční obruby ze dvou řad kostek se oceňuje:_x000D_
a) bez boční opěry jako dvojnásobné množství silniční obruby z jedné řady kostek,_x000D_
b) s boční opěrou jako osazení silniční obruby z jedné řady kostek s boční opěrou a osazení silniční obruby z jedné řady kostek bez boční opěry._x000D_
</t>
  </si>
  <si>
    <t>"obruba u zeleně" 22</t>
  </si>
  <si>
    <t>70</t>
  </si>
  <si>
    <t>58381009</t>
  </si>
  <si>
    <t>484096308</t>
  </si>
  <si>
    <t>"obruba u zeleně" 4,4*1,03</t>
  </si>
  <si>
    <t>71</t>
  </si>
  <si>
    <t>916241113</t>
  </si>
  <si>
    <t>Osazení obrubníku kamenného se zřízením lože, s vyplněním a zatřením spár cementovou maltou ležatého s boční opěrou z betonu prostého, do lože z betonu prostého</t>
  </si>
  <si>
    <t>-1737140279</t>
  </si>
  <si>
    <t xml:space="preserve">Poznámka k souboru cen:_x000D_
1. Ceny -1211, -1212 a -1213 lze použít i pro osazení krajníků z kamene._x000D_
2. V cenách chodníkových obrubníků ležatých i stojatých jsou započteny pro osazení:_x000D_
a) do lože z kameniva těženého i náklady na dodání hmot pro lože tl. 80 až 100 mm,_x000D_
b) do lože z betonu prostého i náklady na dodání hmot pro lože tl. 80 až 100 mm; v cenách -1113 a -1213 též náklady na zřízení boční opěry._x000D_
3. Část lože z betonu prostého přesahující tl. 100 mm se oceňuje cenou 916 99-1121 Lože pod obrubníky, krajníky nebo obruby z dlažebních kostek._x000D_
4. V cenách nejsou započteny náklady na dodání obrubníků nebo krajníků, tyto se oceňují ve specifikaci._x000D_
</t>
  </si>
  <si>
    <t xml:space="preserve">"nové práce - konstrukce vozovky" </t>
  </si>
  <si>
    <t>11+135+4,05+7,67+2,8+20,96+8+13,4+78</t>
  </si>
  <si>
    <t>72</t>
  </si>
  <si>
    <t>58380002</t>
  </si>
  <si>
    <t>obrubník kamenný žulový přímý 320x240mm</t>
  </si>
  <si>
    <t>2066347255</t>
  </si>
  <si>
    <t>"obruba kamenná OP4" 135*1,02</t>
  </si>
  <si>
    <t>73</t>
  </si>
  <si>
    <t>58380003</t>
  </si>
  <si>
    <t>obrubník kamenný žulový přímý 300x200mm</t>
  </si>
  <si>
    <t>-336592866</t>
  </si>
  <si>
    <t>"obruba kamenná OP7" 78*1,02</t>
  </si>
  <si>
    <t>74</t>
  </si>
  <si>
    <t>5838051R</t>
  </si>
  <si>
    <t>Obrubník kamenný obloukový OP4 - R 1,5</t>
  </si>
  <si>
    <t>814805341</t>
  </si>
  <si>
    <t>"obruba kamenná OP4 -R 1,5" (1,7+2,35)*1,02</t>
  </si>
  <si>
    <t>75</t>
  </si>
  <si>
    <t>5838052R</t>
  </si>
  <si>
    <t>Obrubník kamenný obloukový OP4 - R 2,0</t>
  </si>
  <si>
    <t>592593636</t>
  </si>
  <si>
    <t>"obruba kamenná OP4-R 2,0"(2,55+(2*2,56))*1,02</t>
  </si>
  <si>
    <t>76</t>
  </si>
  <si>
    <t>5838053R</t>
  </si>
  <si>
    <t>Obrubník kamenný obloukový OP4 - R 3,0</t>
  </si>
  <si>
    <t>293509299</t>
  </si>
  <si>
    <t>"obruba kamenná OP4-R 3,0" 2,8*1,02</t>
  </si>
  <si>
    <t>77</t>
  </si>
  <si>
    <t>5838054R</t>
  </si>
  <si>
    <t>Obrubník kamenný obloukový OP4 - R 5,0</t>
  </si>
  <si>
    <t>-322333991</t>
  </si>
  <si>
    <t>"obruba kamenná OP4 - R 5,0" (5,34+7,82+7,8)*1,02</t>
  </si>
  <si>
    <t>78</t>
  </si>
  <si>
    <t>5838055R</t>
  </si>
  <si>
    <t>Obrubník kamenný obloukový OP4 - R 6,0</t>
  </si>
  <si>
    <t>109636505</t>
  </si>
  <si>
    <t xml:space="preserve">"obruba kamenná OP4 - R 6,0" 8*1,02 </t>
  </si>
  <si>
    <t>79</t>
  </si>
  <si>
    <t>5838056R</t>
  </si>
  <si>
    <t>Obrubník kamenný obloukový OP4 - R 8,5</t>
  </si>
  <si>
    <t>864770599</t>
  </si>
  <si>
    <t>"obruba kamenná OP4 - R 8,5" 13,4*1,02</t>
  </si>
  <si>
    <t>80</t>
  </si>
  <si>
    <t>5838043R</t>
  </si>
  <si>
    <t xml:space="preserve">Obruba u zeleně </t>
  </si>
  <si>
    <t>bm</t>
  </si>
  <si>
    <t>1600752655</t>
  </si>
  <si>
    <t>" obruba u zeleně -  dlažba 0,25*0,5"11*1,02</t>
  </si>
  <si>
    <t>81</t>
  </si>
  <si>
    <t>916991121</t>
  </si>
  <si>
    <t>Lože pod obrubníky, krajníky nebo obruby z dlažebních kostek z betonu prostého tř. C 16/20</t>
  </si>
  <si>
    <t>1394295139</t>
  </si>
  <si>
    <t>"osazení obruby OP4 a OP7" 280,88*0,07</t>
  </si>
  <si>
    <t>82</t>
  </si>
  <si>
    <t>919112223</t>
  </si>
  <si>
    <t>Řezání dilatačních spár v živičném krytu vytvoření komůrky pro těsnící zálivku šířky 15 mm, hloubky 30 mm</t>
  </si>
  <si>
    <t>-1081294478</t>
  </si>
  <si>
    <t xml:space="preserve">Poznámka k souboru cen:_x000D_
1. V cenách jsou započteny i náklady na vyčištění spár po řezání._x000D_
</t>
  </si>
  <si>
    <t>"spára asfalt" 111</t>
  </si>
  <si>
    <t>83</t>
  </si>
  <si>
    <t>919121122</t>
  </si>
  <si>
    <t>Utěsnění dilatačních spár zálivkou za studena v cementobetonovém nebo živičném krytu včetně adhezního nátěru s těsnicím profilem pod zálivkou, pro komůrky šířky 15 mm, hloubky 30 mm</t>
  </si>
  <si>
    <t>1386282565</t>
  </si>
  <si>
    <t xml:space="preserve">Poznámka k souboru cen:_x000D_
1. V cenách jsou započteny i náklady na vyčištění spár před těsněním a zalitím a náklady na impregnaci, těsnění a zalití spár včetně dodání hmot._x000D_
</t>
  </si>
  <si>
    <t>84</t>
  </si>
  <si>
    <t>919735113</t>
  </si>
  <si>
    <t>Řezání stávajícího živičného krytu nebo podkladu hloubky přes 100 do 150 mm</t>
  </si>
  <si>
    <t>2140255616</t>
  </si>
  <si>
    <t xml:space="preserve">Poznámka k souboru cen:_x000D_
1. V cenách jsou započteny i náklady na spotřebu vody._x000D_
</t>
  </si>
  <si>
    <t>"řezání spar" 111</t>
  </si>
  <si>
    <t>85</t>
  </si>
  <si>
    <t>938908411</t>
  </si>
  <si>
    <t>Čištění vozovek splachováním vodou povrchu podkladu nebo krytu živičného, betonového nebo dlážděného</t>
  </si>
  <si>
    <t>-1297951811</t>
  </si>
  <si>
    <t xml:space="preserve">Poznámka k souboru cen:_x000D_
1. Ceny jsou určeny pro očištění:_x000D_
a) povrchu stávající vozovky,_x000D_
b) povrchu rozestavěné trvalé vozovky, předepíše-li projekt užívat nově zřizovanou vozovku po dobu výstavby ještě před zřízením konečného závěrečného krytu._x000D_
2. V cenách nejsou započteny náklady na vodorovnou dopravu odstraněného materiálu, která se oceňuje cenami souboru cen 997 22-15 Vodorovná doprava suti._x000D_
</t>
  </si>
  <si>
    <t>"čištění vozovek" 4500</t>
  </si>
  <si>
    <t>86</t>
  </si>
  <si>
    <t>966006132</t>
  </si>
  <si>
    <t>Odstranění dopravních nebo orientačních značek se sloupkem s uložením hmot na vzdálenost do 20 m nebo s naložením na dopravní prostředek, se zásypem jam a jeho zhutněním s betonovou patkou</t>
  </si>
  <si>
    <t>-475140579</t>
  </si>
  <si>
    <t xml:space="preserve">Poznámka k souboru cen:_x000D_
1. Ceny jsou určeny pro odstranění značek z jakéhokoliv materiálu._x000D_
2. V cenách -6131 a -6132 nejsou započteny náklady na demontáž tabulí (značek) od sloupků, tyto se oceňují cenou 966 00-6211 Odstranění svislých dopravních značek._x000D_
3. Přemístění vybouraných značek na vzdálenost přes 20 m se oceňuje cenami souboru cen 997 22-1 Vodorovná doprava vybouraných hmot._x000D_
</t>
  </si>
  <si>
    <t>"demontáž SDZ" 22</t>
  </si>
  <si>
    <t>87</t>
  </si>
  <si>
    <t>96600625R</t>
  </si>
  <si>
    <t>Odstranění zabetonovaného sloupku DZ</t>
  </si>
  <si>
    <t>-610949142</t>
  </si>
  <si>
    <t>"položka vč.očištění sloupku, odvozu do sběru a likvidace základu" 7</t>
  </si>
  <si>
    <t>88</t>
  </si>
  <si>
    <t>966007123</t>
  </si>
  <si>
    <t>Odstranění vodorovného dopravního značení frézováním značeného plastem plošného</t>
  </si>
  <si>
    <t>892826459</t>
  </si>
  <si>
    <t xml:space="preserve">Poznámka k souboru cen:_x000D_
1. V cenách nejsou započteny náklady na očištění vozovky, tyto se oceňují cenami souboru cen 938 90-9 . Odstranění bláta, prachu nebo hlinitého nánosu s povrchu podkladu nebo krytu části C 01 tohoto katalogu._x000D_
</t>
  </si>
  <si>
    <t>"odstranění VDZ" 27</t>
  </si>
  <si>
    <t>89</t>
  </si>
  <si>
    <t>96700812R</t>
  </si>
  <si>
    <t>Vybourání uliční vpusti</t>
  </si>
  <si>
    <t>-57070567</t>
  </si>
  <si>
    <t>"UV" 3</t>
  </si>
  <si>
    <t>90</t>
  </si>
  <si>
    <t>96700813R</t>
  </si>
  <si>
    <t>Vybourání a zaslepení přípojek k UV</t>
  </si>
  <si>
    <t>1169811359</t>
  </si>
  <si>
    <t>"zaslepení přípojek" 19,4</t>
  </si>
  <si>
    <t>91</t>
  </si>
  <si>
    <t>96700814R</t>
  </si>
  <si>
    <t xml:space="preserve">Vybourání odvodňovacího žlábku </t>
  </si>
  <si>
    <t>-541759951</t>
  </si>
  <si>
    <t>"vybourání odvodňovacího žlábku š. 0,15" 5,3</t>
  </si>
  <si>
    <t>92</t>
  </si>
  <si>
    <t>96700815R</t>
  </si>
  <si>
    <t>Vybourání ocelového sloupku v bet.patce</t>
  </si>
  <si>
    <t>64709023</t>
  </si>
  <si>
    <t>"vybourání ocelového sloupku" 1</t>
  </si>
  <si>
    <t>93</t>
  </si>
  <si>
    <t>9981214-R</t>
  </si>
  <si>
    <t>Odpadkový koš plastový se sloupkem do bet.patky</t>
  </si>
  <si>
    <t>241398092</t>
  </si>
  <si>
    <t>997</t>
  </si>
  <si>
    <t>Přesun sutě</t>
  </si>
  <si>
    <t>94</t>
  </si>
  <si>
    <t>997221551</t>
  </si>
  <si>
    <t>Vodorovná doprava suti bez naložení, ale se složením a s hrubým urovnáním ze sypkých materiálů, na vzdálenost do 1 km</t>
  </si>
  <si>
    <t>-2109712502</t>
  </si>
  <si>
    <t xml:space="preserve">Poznámka k souboru cen:_x000D_
1. Ceny nelze použít pro vodorovnou dopravu suti po železnici, po vodě nebo neobvyklými dopravními prostředky._x000D_
2. Je-li na dopravní dráze pro vodorovnou dopravu suti překážka, pro kterou je nutno suť překládat z jednoho dopravního prostředku na druhý, oceňuje se tato doprava v každém úseku samostatně._x000D_
3. Ceny 997 22-155 jsou určeny pro sypký materiál, např. kamenivo a hmoty kamenitého charakteru stmelené vápnem, cementem nebo živicí._x000D_
4. Ceny 997 22-156 jsou určeny pro drobný kusový materiál (dlažební kostky, lomový kámen)._x000D_
</t>
  </si>
  <si>
    <t>"kamenivo" 78,175+3,77+113,97+241,28</t>
  </si>
  <si>
    <t>"frézovaný asfalt" 11,433</t>
  </si>
  <si>
    <t>"čištění vozovek" 90</t>
  </si>
  <si>
    <t>95</t>
  </si>
  <si>
    <t>997221559</t>
  </si>
  <si>
    <t>Vodorovná doprava suti bez naložení, ale se složením a s hrubým urovnáním Příplatek k ceně za každý další i započatý 1 km přes 1 km</t>
  </si>
  <si>
    <t>838966940</t>
  </si>
  <si>
    <t>538,628*24</t>
  </si>
  <si>
    <t>96</t>
  </si>
  <si>
    <t>997221561</t>
  </si>
  <si>
    <t>Vodorovná doprava suti bez naložení, ale se složením a s hrubým urovnáním z kusových materiálů, na vzdálenost do 1 km</t>
  </si>
  <si>
    <t>1655540131</t>
  </si>
  <si>
    <t>"kostky velké" 10,425</t>
  </si>
  <si>
    <t>"kostky malé" 32,96+6,9</t>
  </si>
  <si>
    <t>"obrubníky" 46,40+2,255</t>
  </si>
  <si>
    <t>97</t>
  </si>
  <si>
    <t>997221569</t>
  </si>
  <si>
    <t>-1921884098</t>
  </si>
  <si>
    <t>98,94*24</t>
  </si>
  <si>
    <t>98</t>
  </si>
  <si>
    <t>997221571</t>
  </si>
  <si>
    <t>Vodorovná doprava vybouraných hmot bez naložení, ale se složením a s hrubým urovnáním na vzdálenost do 1 km</t>
  </si>
  <si>
    <t>-629209856</t>
  </si>
  <si>
    <t xml:space="preserve">Poznámka k souboru cen:_x000D_
1. Ceny nelze použít pro vodorovnou dopravu vybouraných hmot po železnici, po vodě nebo neobvyklými dopravními prostředky._x000D_
2. Je-li na dopravní dráze pro vodorovnou dopravu vybouraných hmot překážka, pro kterou je nutno vybourané hmoty překládat z jednoho dopravního prostředku na druhý, oceňuje se tato doprava v každém úseku samostatně._x000D_
</t>
  </si>
  <si>
    <t>"podkladní beton" 4,225+270,4</t>
  </si>
  <si>
    <t>"asfalt" 5,85+374,4</t>
  </si>
  <si>
    <t>99</t>
  </si>
  <si>
    <t>997221579</t>
  </si>
  <si>
    <t>Vodorovná doprava vybouraných hmot bez naložení, ale se složením a s hrubým urovnáním na vzdálenost Příplatek k ceně za každý další i započatý 1 km přes 1 km</t>
  </si>
  <si>
    <t>2138387169</t>
  </si>
  <si>
    <t>654,875*24</t>
  </si>
  <si>
    <t>100</t>
  </si>
  <si>
    <t>997221815</t>
  </si>
  <si>
    <t>Poplatek za uložení stavebního odpadu na skládce (skládkovné) z prostého betonu zatříděného do Katalogu odpadů pod kódem 170 101</t>
  </si>
  <si>
    <t>741113333</t>
  </si>
  <si>
    <t xml:space="preserve">Poznámka k souboru cen:_x000D_
1. Ceny uvedenév souboru cen je doporučeno upravit podle aktuálních cen místně příslušné skládky odpadů._x000D_
2. Uložení odpadů neuvedených v souboru cen se oceňuje individuálně._x000D_
3. V cenách je započítán poplatek za ukládání odpadu dle zákona 185/2001 Sb._x000D_
4. Případné drcení stavebního odpadu lze ocenit cenami souboru cen 997 00-60 Drcení stavebního odpadu z katalogu 800-6 Demolice objektů._x000D_
</t>
  </si>
  <si>
    <t>"obrubníky" 46,4+2,255</t>
  </si>
  <si>
    <t>"bet.dlažba" 10,425+32,96+6,9</t>
  </si>
  <si>
    <t>101</t>
  </si>
  <si>
    <t>997221845</t>
  </si>
  <si>
    <t>Poplatek za uložení stavebního odpadu na skládce (skládkovné) asfaltového bez obsahu dehtu zatříděného do Katalogu odpadů pod kódem 170 302</t>
  </si>
  <si>
    <t>-502108880</t>
  </si>
  <si>
    <t>"fréz.asfalt" 11,433</t>
  </si>
  <si>
    <t>102</t>
  </si>
  <si>
    <t>997221855</t>
  </si>
  <si>
    <t>-1745190373</t>
  </si>
  <si>
    <t>998</t>
  </si>
  <si>
    <t>Přesun hmot</t>
  </si>
  <si>
    <t>103</t>
  </si>
  <si>
    <t>998223011</t>
  </si>
  <si>
    <t>Přesun hmot pro pozemní komunikace s krytem dlážděným dopravní vzdálenost do 200 m jakékoliv délky objektu</t>
  </si>
  <si>
    <t>-958720240</t>
  </si>
  <si>
    <t>Práce a dodávky M</t>
  </si>
  <si>
    <t>46-M</t>
  </si>
  <si>
    <t>Zemní práce při extr.mont.pracích</t>
  </si>
  <si>
    <t>104</t>
  </si>
  <si>
    <t>460510075</t>
  </si>
  <si>
    <t>Kabelové prostupy, kanály a multikanály kabelové prostupy z trub plastových včetně osazení, utěsnění a spárování do rýhy, bez výkopových prací s obetonováním, vnitřního průměru přes 10 do 15 cm</t>
  </si>
  <si>
    <t>-2035973232</t>
  </si>
  <si>
    <t xml:space="preserve">Poznámka k souboru cen:_x000D_
1. V cenách -0004 až -0156 nejsou obsaženy náklady na dodávku trub. Tato dodávka se oceňuje ve specifikaci._x000D_
2. V cenách -0258 až -0274 nejsou obsaženy náklady na dodávku žlabů. Tato dodávka se oceňuje ve specifikaci._x000D_
3. V cenách -0301 až -0353 nejsou obsaženy náklady na dodávku multikanálů. Tato dodávka se oceňuje ve specifikaci._x000D_
</t>
  </si>
  <si>
    <t>"ochrana kabelu" 143</t>
  </si>
  <si>
    <t>105</t>
  </si>
  <si>
    <t>34571100R</t>
  </si>
  <si>
    <t>Chránička AROT110</t>
  </si>
  <si>
    <t>128</t>
  </si>
  <si>
    <t>1856033150</t>
  </si>
  <si>
    <t>"chránička" 143</t>
  </si>
  <si>
    <t>SO 200 - Vedlejší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</si>
  <si>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</si>
  <si>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</si>
  <si>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</si>
  <si>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</si>
  <si>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</si>
  <si>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</si>
  <si>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</si>
  <si>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VRN</t>
  </si>
  <si>
    <t>VRN1</t>
  </si>
  <si>
    <t>Průzkumné, geodetické a projektové práce</t>
  </si>
  <si>
    <t>011454000</t>
  </si>
  <si>
    <t>Měření (monitoring) vibrací</t>
  </si>
  <si>
    <t>kpl.</t>
  </si>
  <si>
    <t>1024</t>
  </si>
  <si>
    <t>-2090899248</t>
  </si>
  <si>
    <t>012002000</t>
  </si>
  <si>
    <t>Geodetické práce</t>
  </si>
  <si>
    <t>-950881295</t>
  </si>
  <si>
    <t>012303000</t>
  </si>
  <si>
    <t>Geodetické práce - pasportizace stávajícího stavu + fotodokumentace</t>
  </si>
  <si>
    <t>-1988600226</t>
  </si>
  <si>
    <t>013254000</t>
  </si>
  <si>
    <t>Dokumentace skutečného provedení stavby</t>
  </si>
  <si>
    <t>10400303</t>
  </si>
  <si>
    <t>VRN3</t>
  </si>
  <si>
    <t>Zařízení staveniště</t>
  </si>
  <si>
    <t>030001000</t>
  </si>
  <si>
    <t>-621582532</t>
  </si>
  <si>
    <t>VRN4</t>
  </si>
  <si>
    <t>Inženýrská činnost</t>
  </si>
  <si>
    <t>040001000</t>
  </si>
  <si>
    <t>Inženýrská činnost - zajištění DIO a DIR</t>
  </si>
  <si>
    <t>-10812218</t>
  </si>
  <si>
    <t>043002000</t>
  </si>
  <si>
    <t>Vytýčení inženýrských sítí</t>
  </si>
  <si>
    <t>-744663831</t>
  </si>
  <si>
    <t>045002000</t>
  </si>
  <si>
    <t>Kompletační a koordinační činnost</t>
  </si>
  <si>
    <t>2144848499</t>
  </si>
  <si>
    <t>VRN6</t>
  </si>
  <si>
    <t>Územní vlivy</t>
  </si>
  <si>
    <t>060001000</t>
  </si>
  <si>
    <t>-338034453</t>
  </si>
  <si>
    <t>VRN7</t>
  </si>
  <si>
    <t>Provozní vlivy</t>
  </si>
  <si>
    <t>070001000</t>
  </si>
  <si>
    <t>2843573</t>
  </si>
  <si>
    <t>VRN9</t>
  </si>
  <si>
    <t>Ostatní náklady</t>
  </si>
  <si>
    <t>090001000</t>
  </si>
  <si>
    <t>-525019638</t>
  </si>
  <si>
    <t>094002000</t>
  </si>
  <si>
    <t>Ostatní náklady - informační tabule</t>
  </si>
  <si>
    <t>90212877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</si>
  <si>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</si>
  <si>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</si>
  <si>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</si>
  <si>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</si>
  <si>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charset val="238"/>
      </rPr>
      <t xml:space="preserve">Rekapitulace stavby </t>
    </r>
    <r>
      <rPr>
        <sz val="9"/>
        <rFont val="Trebuchet MS"/>
        <family val="2"/>
        <charset val="238"/>
      </rPr>
      <t>obsahuje sestavu Rekapitulace stavby a Rekapitulace objektů stavby a soupisů prací.</t>
    </r>
  </si>
  <si>
    <r>
      <t xml:space="preserve">V sestavě </t>
    </r>
    <r>
      <rPr>
        <b/>
        <sz val="9"/>
        <rFont val="Trebuchet MS"/>
        <family val="2"/>
        <charset val="238"/>
      </rPr>
      <t>Rekapitulace stavby</t>
    </r>
    <r>
      <rPr>
        <sz val="9"/>
        <rFont val="Trebuchet MS"/>
        <family val="2"/>
        <charset val="238"/>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</si>
  <si>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</si>
  <si>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</si>
  <si>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charset val="238"/>
      </rPr>
      <t>Rekapitulace objektů stavby a soupisů prací</t>
    </r>
    <r>
      <rPr>
        <sz val="9"/>
        <rFont val="Trebuchet MS"/>
        <family val="2"/>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</si>
  <si>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</si>
  <si>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</si>
  <si>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</si>
  <si>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</si>
  <si>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</si>
  <si>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</si>
  <si>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</si>
  <si>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</si>
  <si>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</si>
  <si>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</si>
  <si>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</si>
  <si>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</si>
  <si>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</si>
  <si>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charset val="238"/>
      </rPr>
      <t xml:space="preserve">Soupis prací </t>
    </r>
    <r>
      <rPr>
        <sz val="9"/>
        <rFont val="Trebuchet MS"/>
        <family val="2"/>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</si>
  <si>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</si>
  <si>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charset val="238"/>
      </rPr>
      <t>Krycí list soupisu</t>
    </r>
    <r>
      <rPr>
        <sz val="9"/>
        <rFont val="Trebuchet MS"/>
        <family val="2"/>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</si>
  <si>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</si>
  <si>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charset val="238"/>
      </rPr>
      <t>Rekapitulace členění soupisu prací</t>
    </r>
    <r>
      <rPr>
        <sz val="9"/>
        <rFont val="Trebuchet MS"/>
        <family val="2"/>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</si>
  <si>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</si>
  <si>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charset val="238"/>
      </rPr>
      <t xml:space="preserve">Soupis prací </t>
    </r>
    <r>
      <rPr>
        <sz val="9"/>
        <rFont val="Trebuchet MS"/>
        <family val="2"/>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</si>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</sst>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x14ac:knownFonts="1">
    <font>
      <sz val="8"/>
      <name val="Arial CE"/>
      <family val="2"/>
    </font>
    <font>
      <sz val="8"/>
      <color rgb="FF969696"/>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8"/>
      <name val="Arial CE"/>
    </font>
    <font>
      <sz val="12"/>
      <color rgb="FF969696"/>
      <name val="Arial CE"/>
    </font>
    <font>
      <sz val="9"/>
      <name val="Arial CE"/>
    </font>
    <font>
      <sz val="9"/>
      <color rgb="FF969696"/>
      <name val="Arial CE"/>
    </font>
    <font>
      <b/>
      <sz val="12"/>
      <color rgb="FF960000"/>
      <name val="Arial CE"/>
    </font>
    <font>
      <sz val="12"/>
      <name val="Arial CE"/>
    </font>
    <font>
      <sz val="18"/>
      <color theme="10"/>
      <name val="Wingdings 2"/>
      <family val="1"/>
      <charset val="2"/>
    </font>
    <font>
      <b/>
      <sz val="11"/>
      <color rgb="FF003366"/>
      <name val="Arial CE"/>
    </font>
    <font>
      <sz val="11"/>
      <color rgb="FF003366"/>
      <name val="Arial CE"/>
    </font>
    <font>
      <sz val="11"/>
      <color rgb="FF969696"/>
      <name val="Arial CE"/>
    </font>
    <font>
      <b/>
      <sz val="12"/>
      <color rgb="FF800000"/>
      <name val="Arial CE"/>
    </font>
    <font>
      <sz val="8"/>
      <color rgb="FF960000"/>
      <name val="Arial CE"/>
    </font>
    <font>
      <sz val="7"/>
      <color rgb="FF969696"/>
      <name val="Arial CE"/>
    </font>
    <font>
      <i/>
      <sz val="7"/>
      <color rgb="FF969696"/>
      <name val="Arial CE"/>
    </font>
    <font>
      <i/>
      <sz val="8"/>
      <color rgb="FF0000FF"/>
      <name val="Arial CE"/>
    </font>
    <font>
      <sz val="8"/>
      <name val="Trebuchet MS"/>
      <family val="2"/>
      <charset val="238"/>
    </font>
    <font>
      <b/>
      <sz val="16"/>
      <name val="Trebuchet MS"/>
      <family val="2"/>
      <charset val="238"/>
    </font>
    <font>
      <b/>
      <sz val="11"/>
      <name val="Trebuchet MS"/>
      <family val="2"/>
      <charset val="238"/>
    </font>
    <font>
      <sz val="9"/>
      <name val="Trebuchet MS"/>
      <family val="2"/>
      <charset val="238"/>
    </font>
    <font>
      <sz val="10"/>
      <name val="Trebuchet MS"/>
      <family val="2"/>
      <charset val="238"/>
    </font>
    <font>
      <sz val="11"/>
      <name val="Trebuchet MS"/>
      <family val="2"/>
      <charset val="238"/>
    </font>
    <font>
      <b/>
      <sz val="9"/>
      <name val="Trebuchet MS"/>
      <family val="2"/>
      <charset val="238"/>
    </font>
    <font>
      <u/>
      <sz val="11"/>
      <color theme="10"/>
      <name val="Calibri"/>
      <family val="2"/>
      <charset val="238"/>
      <scheme val="minor"/>
    </font>
    <font>
      <i/>
      <sz val="9"/>
      <name val="Trebuchet MS"/>
      <family val="2"/>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9" fillId="0" borderId="0" applyNumberFormat="0" applyFill="0" applyBorder="0" applyAlignment="0" applyProtection="0"/>
  </cellStyleXfs>
  <cellXfs count="372">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2" fillId="0" borderId="0" xfId="0" applyFont="1" applyAlignment="1" applyProtection="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pplyProtection="1">
      <alignment horizontal="left" vertical="top"/>
    </xf>
    <xf numFmtId="0" fontId="0" fillId="0" borderId="0" xfId="0" applyFont="1" applyAlignment="1" applyProtection="1">
      <alignment horizontal="left" vertical="center"/>
    </xf>
    <xf numFmtId="0" fontId="2" fillId="0" borderId="0" xfId="0" applyFont="1" applyAlignment="1" applyProtection="1">
      <alignment horizontal="left" vertical="top"/>
    </xf>
    <xf numFmtId="0" fontId="1" fillId="0" borderId="0" xfId="0" applyFont="1" applyAlignment="1" applyProtection="1">
      <alignment horizontal="left" vertical="center"/>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xf>
    <xf numFmtId="0" fontId="0" fillId="0" borderId="5" xfId="0" applyBorder="1" applyProtection="1"/>
    <xf numFmtId="0" fontId="0" fillId="0" borderId="4" xfId="0" applyFont="1" applyBorder="1" applyAlignment="1" applyProtection="1">
      <alignment vertical="center"/>
    </xf>
    <xf numFmtId="0" fontId="0" fillId="0" borderId="0" xfId="0" applyFont="1" applyAlignment="1" applyProtection="1">
      <alignment vertical="center"/>
    </xf>
    <xf numFmtId="0" fontId="16"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3"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3"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vertical="center"/>
    </xf>
    <xf numFmtId="0" fontId="2" fillId="0" borderId="4" xfId="0" applyFont="1" applyBorder="1" applyAlignment="1">
      <alignment vertical="center"/>
    </xf>
    <xf numFmtId="0" fontId="17" fillId="0" borderId="0" xfId="0" applyFont="1" applyAlignment="1" applyProtection="1">
      <alignment vertical="center"/>
    </xf>
    <xf numFmtId="165" fontId="0" fillId="0" borderId="0" xfId="0" applyNumberFormat="1" applyFont="1" applyAlignment="1" applyProtection="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19" fillId="4" borderId="9" xfId="0" applyFont="1" applyFill="1" applyBorder="1" applyAlignment="1" applyProtection="1">
      <alignment horizontal="center" vertical="center"/>
    </xf>
    <xf numFmtId="0" fontId="20" fillId="0" borderId="17" xfId="0" applyFont="1" applyBorder="1" applyAlignment="1" applyProtection="1">
      <alignment horizontal="center" vertical="center" wrapText="1"/>
    </xf>
    <xf numFmtId="0" fontId="20" fillId="0" borderId="18" xfId="0" applyFont="1" applyBorder="1" applyAlignment="1" applyProtection="1">
      <alignment horizontal="center" vertical="center" wrapText="1"/>
    </xf>
    <xf numFmtId="0" fontId="20"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3" fillId="0" borderId="4" xfId="0" applyFont="1" applyBorder="1" applyAlignment="1" applyProtection="1">
      <alignment vertical="center"/>
    </xf>
    <xf numFmtId="0" fontId="21" fillId="0" borderId="0" xfId="0" applyFont="1" applyAlignment="1" applyProtection="1">
      <alignment horizontal="left" vertical="center"/>
    </xf>
    <xf numFmtId="0" fontId="21" fillId="0" borderId="0" xfId="0" applyFont="1" applyAlignment="1" applyProtection="1">
      <alignment vertical="center"/>
    </xf>
    <xf numFmtId="4" fontId="21"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4" xfId="0" applyFont="1" applyBorder="1" applyAlignment="1">
      <alignment vertical="center"/>
    </xf>
    <xf numFmtId="4" fontId="18" fillId="0" borderId="15" xfId="0" applyNumberFormat="1" applyFont="1" applyBorder="1" applyAlignment="1" applyProtection="1">
      <alignment vertical="center"/>
    </xf>
    <xf numFmtId="4" fontId="18" fillId="0" borderId="0" xfId="0" applyNumberFormat="1" applyFont="1" applyBorder="1" applyAlignment="1" applyProtection="1">
      <alignment vertical="center"/>
    </xf>
    <xf numFmtId="166" fontId="18" fillId="0" borderId="0" xfId="0" applyNumberFormat="1" applyFont="1" applyBorder="1" applyAlignment="1" applyProtection="1">
      <alignment vertical="center"/>
    </xf>
    <xf numFmtId="4" fontId="18" fillId="0" borderId="16" xfId="0" applyNumberFormat="1" applyFont="1" applyBorder="1" applyAlignment="1" applyProtection="1">
      <alignment vertical="center"/>
    </xf>
    <xf numFmtId="0" fontId="3" fillId="0" borderId="0" xfId="0" applyFont="1" applyAlignment="1">
      <alignment horizontal="left" vertical="center"/>
    </xf>
    <xf numFmtId="0" fontId="22" fillId="0" borderId="0" xfId="0" applyFont="1" applyAlignment="1">
      <alignment horizontal="left" vertical="center"/>
    </xf>
    <xf numFmtId="0" fontId="23" fillId="0" borderId="0" xfId="1" applyFont="1" applyAlignment="1">
      <alignment horizontal="center" vertical="center"/>
    </xf>
    <xf numFmtId="0" fontId="4" fillId="0" borderId="4" xfId="0" applyFont="1" applyBorder="1" applyAlignment="1" applyProtection="1">
      <alignment vertical="center"/>
    </xf>
    <xf numFmtId="0" fontId="24" fillId="0" borderId="0" xfId="0" applyFont="1" applyAlignment="1" applyProtection="1">
      <alignment vertical="center"/>
    </xf>
    <xf numFmtId="0" fontId="25" fillId="0" borderId="0" xfId="0" applyFont="1" applyAlignment="1" applyProtection="1">
      <alignment vertical="center"/>
    </xf>
    <xf numFmtId="0" fontId="2" fillId="0" borderId="0" xfId="0" applyFont="1" applyAlignment="1" applyProtection="1">
      <alignment horizontal="center" vertical="center"/>
    </xf>
    <xf numFmtId="0" fontId="4" fillId="0" borderId="4" xfId="0" applyFont="1" applyBorder="1" applyAlignment="1">
      <alignment vertical="center"/>
    </xf>
    <xf numFmtId="4" fontId="26" fillId="0" borderId="15" xfId="0" applyNumberFormat="1" applyFont="1" applyBorder="1" applyAlignment="1" applyProtection="1">
      <alignment vertical="center"/>
    </xf>
    <xf numFmtId="4" fontId="26" fillId="0" borderId="0" xfId="0" applyNumberFormat="1" applyFont="1" applyBorder="1" applyAlignment="1" applyProtection="1">
      <alignment vertical="center"/>
    </xf>
    <xf numFmtId="166" fontId="26" fillId="0" borderId="0" xfId="0" applyNumberFormat="1" applyFont="1" applyBorder="1" applyAlignment="1" applyProtection="1">
      <alignment vertical="center"/>
    </xf>
    <xf numFmtId="4" fontId="26" fillId="0" borderId="16" xfId="0" applyNumberFormat="1" applyFont="1" applyBorder="1" applyAlignment="1" applyProtection="1">
      <alignment vertical="center"/>
    </xf>
    <xf numFmtId="0" fontId="4" fillId="0" borderId="0" xfId="0" applyFont="1" applyAlignment="1">
      <alignment horizontal="left" vertical="center"/>
    </xf>
    <xf numFmtId="4" fontId="26" fillId="0" borderId="20" xfId="0" applyNumberFormat="1" applyFont="1" applyBorder="1" applyAlignment="1" applyProtection="1">
      <alignment vertical="center"/>
    </xf>
    <xf numFmtId="4" fontId="26" fillId="0" borderId="21" xfId="0" applyNumberFormat="1" applyFont="1" applyBorder="1" applyAlignment="1" applyProtection="1">
      <alignment vertical="center"/>
    </xf>
    <xf numFmtId="166" fontId="26" fillId="0" borderId="21" xfId="0" applyNumberFormat="1" applyFont="1" applyBorder="1" applyAlignment="1" applyProtection="1">
      <alignment vertical="center"/>
    </xf>
    <xf numFmtId="4" fontId="26" fillId="0" borderId="22" xfId="0" applyNumberFormat="1" applyFont="1" applyBorder="1" applyAlignment="1" applyProtection="1">
      <alignmen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2"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1"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4" xfId="0" applyFont="1" applyBorder="1" applyAlignment="1">
      <alignment vertical="center" wrapText="1"/>
    </xf>
    <xf numFmtId="0" fontId="0" fillId="0" borderId="0" xfId="0" applyFont="1" applyAlignment="1" applyProtection="1">
      <alignment vertical="center" wrapText="1"/>
      <protection locked="0"/>
    </xf>
    <xf numFmtId="0" fontId="0" fillId="0" borderId="13" xfId="0" applyFont="1" applyBorder="1" applyAlignment="1" applyProtection="1">
      <alignment vertical="center"/>
      <protection locked="0"/>
    </xf>
    <xf numFmtId="0" fontId="16" fillId="0" borderId="0" xfId="0" applyFont="1" applyAlignment="1">
      <alignment horizontal="left" vertical="center"/>
    </xf>
    <xf numFmtId="4" fontId="21"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3" fillId="4" borderId="7" xfId="0" applyFont="1" applyFill="1" applyBorder="1" applyAlignment="1">
      <alignment horizontal="left" vertical="center"/>
    </xf>
    <xf numFmtId="0" fontId="0" fillId="4" borderId="8" xfId="0" applyFont="1" applyFill="1" applyBorder="1" applyAlignment="1">
      <alignment vertical="center"/>
    </xf>
    <xf numFmtId="0" fontId="3" fillId="4" borderId="8" xfId="0" applyFont="1" applyFill="1" applyBorder="1" applyAlignment="1">
      <alignment horizontal="right" vertical="center"/>
    </xf>
    <xf numFmtId="0" fontId="3"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3"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19"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19" fillId="4" borderId="0" xfId="0" applyFont="1" applyFill="1" applyAlignment="1" applyProtection="1">
      <alignment horizontal="right" vertical="center"/>
    </xf>
    <xf numFmtId="0" fontId="27" fillId="0" borderId="0" xfId="0" applyFont="1" applyAlignment="1" applyProtection="1">
      <alignment horizontal="left" vertical="center"/>
    </xf>
    <xf numFmtId="0" fontId="5" fillId="0" borderId="4" xfId="0" applyFont="1" applyBorder="1" applyAlignment="1" applyProtection="1">
      <alignment vertical="center"/>
    </xf>
    <xf numFmtId="0" fontId="5" fillId="0" borderId="0" xfId="0" applyFont="1" applyAlignment="1" applyProtection="1">
      <alignment vertical="center"/>
    </xf>
    <xf numFmtId="0" fontId="5" fillId="0" borderId="21" xfId="0" applyFont="1" applyBorder="1" applyAlignment="1" applyProtection="1">
      <alignment horizontal="left" vertical="center"/>
    </xf>
    <xf numFmtId="0" fontId="5" fillId="0" borderId="21" xfId="0" applyFont="1" applyBorder="1" applyAlignment="1" applyProtection="1">
      <alignment vertical="center"/>
    </xf>
    <xf numFmtId="0" fontId="5" fillId="0" borderId="21" xfId="0" applyFont="1" applyBorder="1" applyAlignment="1" applyProtection="1">
      <alignment vertical="center"/>
      <protection locked="0"/>
    </xf>
    <xf numFmtId="4" fontId="5" fillId="0" borderId="21" xfId="0" applyNumberFormat="1" applyFont="1" applyBorder="1" applyAlignment="1" applyProtection="1">
      <alignment vertical="center"/>
    </xf>
    <xf numFmtId="0" fontId="5" fillId="0" borderId="4" xfId="0" applyFont="1" applyBorder="1" applyAlignment="1">
      <alignmen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0" fillId="0" borderId="4" xfId="0" applyFont="1" applyBorder="1" applyAlignment="1" applyProtection="1">
      <alignment horizontal="center" vertical="center" wrapText="1"/>
    </xf>
    <xf numFmtId="0" fontId="19" fillId="4" borderId="17" xfId="0" applyFont="1" applyFill="1" applyBorder="1" applyAlignment="1" applyProtection="1">
      <alignment horizontal="center" vertical="center" wrapText="1"/>
    </xf>
    <xf numFmtId="0" fontId="19" fillId="4" borderId="18" xfId="0" applyFont="1" applyFill="1" applyBorder="1" applyAlignment="1" applyProtection="1">
      <alignment horizontal="center" vertical="center" wrapText="1"/>
    </xf>
    <xf numFmtId="0" fontId="19" fillId="4" borderId="18" xfId="0" applyFont="1" applyFill="1" applyBorder="1" applyAlignment="1" applyProtection="1">
      <alignment horizontal="center" vertical="center" wrapText="1"/>
      <protection locked="0"/>
    </xf>
    <xf numFmtId="0" fontId="19" fillId="4" borderId="19"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4" fontId="21" fillId="0" borderId="0" xfId="0" applyNumberFormat="1" applyFont="1" applyAlignment="1" applyProtection="1"/>
    <xf numFmtId="166" fontId="28" fillId="0" borderId="13" xfId="0" applyNumberFormat="1" applyFont="1" applyBorder="1" applyAlignment="1" applyProtection="1"/>
    <xf numFmtId="166" fontId="28" fillId="0" borderId="14" xfId="0" applyNumberFormat="1" applyFont="1" applyBorder="1" applyAlignment="1" applyProtection="1"/>
    <xf numFmtId="4" fontId="17" fillId="0" borderId="0" xfId="0" applyNumberFormat="1" applyFont="1" applyAlignment="1">
      <alignment vertical="center"/>
    </xf>
    <xf numFmtId="0" fontId="7" fillId="0" borderId="4"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4" xfId="0" applyFont="1" applyBorder="1" applyAlignment="1"/>
    <xf numFmtId="0" fontId="7" fillId="0" borderId="15"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6"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3" xfId="0" applyFont="1" applyBorder="1" applyAlignment="1" applyProtection="1">
      <alignment horizontal="center" vertical="center"/>
    </xf>
    <xf numFmtId="49" fontId="0" fillId="0" borderId="23" xfId="0" applyNumberFormat="1" applyFont="1" applyBorder="1" applyAlignment="1" applyProtection="1">
      <alignment horizontal="left" vertical="center" wrapText="1"/>
    </xf>
    <xf numFmtId="0" fontId="0" fillId="0" borderId="23" xfId="0" applyFont="1" applyBorder="1" applyAlignment="1" applyProtection="1">
      <alignment horizontal="left" vertical="center" wrapText="1"/>
    </xf>
    <xf numFmtId="0" fontId="0" fillId="0" borderId="23" xfId="0" applyFont="1" applyBorder="1" applyAlignment="1" applyProtection="1">
      <alignment horizontal="center" vertical="center" wrapText="1"/>
    </xf>
    <xf numFmtId="167" fontId="0" fillId="0" borderId="23" xfId="0" applyNumberFormat="1" applyFont="1" applyBorder="1" applyAlignment="1" applyProtection="1">
      <alignment vertical="center"/>
    </xf>
    <xf numFmtId="4" fontId="0" fillId="2" borderId="23" xfId="0" applyNumberFormat="1" applyFont="1" applyFill="1" applyBorder="1" applyAlignment="1" applyProtection="1">
      <alignment vertical="center"/>
      <protection locked="0"/>
    </xf>
    <xf numFmtId="4" fontId="0" fillId="0" borderId="23" xfId="0" applyNumberFormat="1" applyFont="1" applyBorder="1" applyAlignment="1" applyProtection="1">
      <alignment vertical="center"/>
    </xf>
    <xf numFmtId="0" fontId="1" fillId="2" borderId="15"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6" xfId="0" applyNumberFormat="1" applyFont="1" applyBorder="1" applyAlignment="1" applyProtection="1">
      <alignment vertical="center"/>
    </xf>
    <xf numFmtId="4" fontId="0" fillId="0" borderId="0" xfId="0" applyNumberFormat="1" applyFont="1" applyAlignment="1">
      <alignment vertical="center"/>
    </xf>
    <xf numFmtId="0" fontId="29" fillId="0" borderId="0" xfId="0" applyFont="1" applyAlignment="1" applyProtection="1">
      <alignment horizontal="left" vertical="center"/>
    </xf>
    <xf numFmtId="0" fontId="30" fillId="0" borderId="0" xfId="0" applyFont="1" applyAlignment="1" applyProtection="1">
      <alignment vertical="center" wrapText="1"/>
    </xf>
    <xf numFmtId="0" fontId="0" fillId="0" borderId="15" xfId="0" applyFont="1" applyBorder="1" applyAlignment="1" applyProtection="1">
      <alignment vertical="center"/>
    </xf>
    <xf numFmtId="0" fontId="8" fillId="0" borderId="4"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4" xfId="0" applyFont="1" applyBorder="1" applyAlignment="1">
      <alignment vertical="center"/>
    </xf>
    <xf numFmtId="0" fontId="8" fillId="0" borderId="15" xfId="0" applyFont="1" applyBorder="1" applyAlignment="1" applyProtection="1">
      <alignment vertical="center"/>
    </xf>
    <xf numFmtId="0" fontId="8" fillId="0" borderId="0" xfId="0" applyFont="1" applyBorder="1" applyAlignment="1" applyProtection="1">
      <alignment vertical="center"/>
    </xf>
    <xf numFmtId="0" fontId="8" fillId="0" borderId="16" xfId="0" applyFont="1" applyBorder="1" applyAlignment="1" applyProtection="1">
      <alignment vertical="center"/>
    </xf>
    <xf numFmtId="0" fontId="8" fillId="0" borderId="0" xfId="0" applyFont="1" applyAlignment="1">
      <alignment horizontal="lef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31" fillId="0" borderId="23" xfId="0" applyFont="1" applyBorder="1" applyAlignment="1" applyProtection="1">
      <alignment horizontal="center" vertical="center"/>
    </xf>
    <xf numFmtId="49" fontId="31" fillId="0" borderId="23" xfId="0" applyNumberFormat="1" applyFont="1" applyBorder="1" applyAlignment="1" applyProtection="1">
      <alignment horizontal="left" vertical="center" wrapText="1"/>
    </xf>
    <xf numFmtId="0" fontId="31" fillId="0" borderId="23" xfId="0" applyFont="1" applyBorder="1" applyAlignment="1" applyProtection="1">
      <alignment horizontal="left" vertical="center" wrapText="1"/>
    </xf>
    <xf numFmtId="0" fontId="31" fillId="0" borderId="23" xfId="0" applyFont="1" applyBorder="1" applyAlignment="1" applyProtection="1">
      <alignment horizontal="center" vertical="center" wrapText="1"/>
    </xf>
    <xf numFmtId="167" fontId="31" fillId="0" borderId="23" xfId="0" applyNumberFormat="1" applyFont="1" applyBorder="1" applyAlignment="1" applyProtection="1">
      <alignment vertical="center"/>
    </xf>
    <xf numFmtId="4" fontId="31" fillId="2" borderId="23" xfId="0" applyNumberFormat="1" applyFont="1" applyFill="1" applyBorder="1" applyAlignment="1" applyProtection="1">
      <alignment vertical="center"/>
      <protection locked="0"/>
    </xf>
    <xf numFmtId="4" fontId="31" fillId="0" borderId="23" xfId="0" applyNumberFormat="1" applyFont="1" applyBorder="1" applyAlignment="1" applyProtection="1">
      <alignment vertical="center"/>
    </xf>
    <xf numFmtId="0" fontId="31" fillId="0" borderId="4" xfId="0" applyFont="1" applyBorder="1" applyAlignment="1">
      <alignment vertical="center"/>
    </xf>
    <xf numFmtId="0" fontId="31" fillId="2" borderId="15" xfId="0" applyFont="1" applyFill="1" applyBorder="1" applyAlignment="1" applyProtection="1">
      <alignment horizontal="left" vertical="center"/>
      <protection locked="0"/>
    </xf>
    <xf numFmtId="0" fontId="31" fillId="0" borderId="0" xfId="0" applyFont="1" applyBorder="1" applyAlignment="1" applyProtection="1">
      <alignment horizontal="center"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xf numFmtId="0" fontId="9" fillId="0" borderId="22" xfId="0" applyFont="1" applyBorder="1" applyAlignment="1" applyProtection="1">
      <alignment vertical="center"/>
    </xf>
    <xf numFmtId="0" fontId="1" fillId="2" borderId="20" xfId="0" applyFont="1" applyFill="1" applyBorder="1" applyAlignment="1" applyProtection="1">
      <alignment horizontal="left" vertical="center"/>
      <protection locked="0"/>
    </xf>
    <xf numFmtId="0" fontId="1"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1" fillId="0" borderId="21" xfId="0" applyNumberFormat="1" applyFont="1" applyBorder="1" applyAlignment="1" applyProtection="1">
      <alignment vertical="center"/>
    </xf>
    <xf numFmtId="166" fontId="1" fillId="0" borderId="22" xfId="0" applyNumberFormat="1" applyFont="1" applyBorder="1" applyAlignment="1" applyProtection="1">
      <alignment vertical="center"/>
    </xf>
    <xf numFmtId="0" fontId="0" fillId="0" borderId="0" xfId="0" applyAlignment="1">
      <alignment vertical="top"/>
    </xf>
    <xf numFmtId="0" fontId="32" fillId="0" borderId="24"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7" xfId="0" applyFont="1" applyBorder="1" applyAlignment="1">
      <alignment vertical="center" wrapText="1"/>
    </xf>
    <xf numFmtId="0" fontId="32" fillId="0" borderId="28" xfId="0" applyFont="1" applyBorder="1" applyAlignment="1">
      <alignment vertical="center" wrapText="1"/>
    </xf>
    <xf numFmtId="0" fontId="34" fillId="0" borderId="1" xfId="0" applyFont="1" applyBorder="1" applyAlignment="1">
      <alignment horizontal="left" vertical="center" wrapText="1"/>
    </xf>
    <xf numFmtId="0" fontId="35" fillId="0" borderId="1" xfId="0" applyFont="1" applyBorder="1" applyAlignment="1">
      <alignment horizontal="left" vertical="center" wrapText="1"/>
    </xf>
    <xf numFmtId="0" fontId="35" fillId="0" borderId="27" xfId="0" applyFont="1" applyBorder="1" applyAlignment="1">
      <alignment vertical="center" wrapText="1"/>
    </xf>
    <xf numFmtId="0" fontId="35" fillId="0" borderId="1" xfId="0" applyFont="1" applyBorder="1" applyAlignment="1">
      <alignment vertical="center" wrapText="1"/>
    </xf>
    <xf numFmtId="0" fontId="35" fillId="0" borderId="1" xfId="0" applyFont="1" applyBorder="1" applyAlignment="1">
      <alignment horizontal="left" vertical="center"/>
    </xf>
    <xf numFmtId="0" fontId="35" fillId="0" borderId="1" xfId="0" applyFont="1" applyBorder="1" applyAlignment="1">
      <alignment vertical="center"/>
    </xf>
    <xf numFmtId="49" fontId="35" fillId="0" borderId="1" xfId="0" applyNumberFormat="1" applyFont="1" applyBorder="1" applyAlignment="1">
      <alignment vertical="center" wrapText="1"/>
    </xf>
    <xf numFmtId="0" fontId="32" fillId="0" borderId="30" xfId="0" applyFont="1" applyBorder="1" applyAlignment="1">
      <alignment vertical="center" wrapText="1"/>
    </xf>
    <xf numFmtId="0" fontId="36" fillId="0" borderId="29" xfId="0" applyFont="1" applyBorder="1" applyAlignment="1">
      <alignment vertical="center" wrapText="1"/>
    </xf>
    <xf numFmtId="0" fontId="32" fillId="0" borderId="31" xfId="0" applyFont="1" applyBorder="1" applyAlignment="1">
      <alignment vertical="center" wrapText="1"/>
    </xf>
    <xf numFmtId="0" fontId="32" fillId="0" borderId="1" xfId="0" applyFont="1" applyBorder="1" applyAlignment="1">
      <alignment vertical="top"/>
    </xf>
    <xf numFmtId="0" fontId="32" fillId="0" borderId="0" xfId="0" applyFont="1" applyAlignment="1">
      <alignment vertical="top"/>
    </xf>
    <xf numFmtId="0" fontId="32" fillId="0" borderId="24" xfId="0" applyFont="1" applyBorder="1" applyAlignment="1">
      <alignment horizontal="left" vertical="center"/>
    </xf>
    <xf numFmtId="0" fontId="32" fillId="0" borderId="25" xfId="0" applyFont="1" applyBorder="1" applyAlignment="1">
      <alignment horizontal="left" vertical="center"/>
    </xf>
    <xf numFmtId="0" fontId="32" fillId="0" borderId="26" xfId="0" applyFont="1" applyBorder="1" applyAlignment="1">
      <alignment horizontal="left" vertical="center"/>
    </xf>
    <xf numFmtId="0" fontId="32" fillId="0" borderId="27" xfId="0" applyFont="1" applyBorder="1" applyAlignment="1">
      <alignment horizontal="left" vertical="center"/>
    </xf>
    <xf numFmtId="0" fontId="32" fillId="0" borderId="28" xfId="0" applyFont="1" applyBorder="1" applyAlignment="1">
      <alignment horizontal="left" vertical="center"/>
    </xf>
    <xf numFmtId="0" fontId="34" fillId="0" borderId="1" xfId="0" applyFont="1" applyBorder="1" applyAlignment="1">
      <alignment horizontal="left" vertical="center"/>
    </xf>
    <xf numFmtId="0" fontId="37" fillId="0" borderId="0" xfId="0" applyFont="1" applyAlignment="1">
      <alignment horizontal="left" vertical="center"/>
    </xf>
    <xf numFmtId="0" fontId="34" fillId="0" borderId="29" xfId="0" applyFont="1" applyBorder="1" applyAlignment="1">
      <alignment horizontal="left" vertical="center"/>
    </xf>
    <xf numFmtId="0" fontId="34" fillId="0" borderId="29" xfId="0" applyFont="1" applyBorder="1" applyAlignment="1">
      <alignment horizontal="center" vertical="center"/>
    </xf>
    <xf numFmtId="0" fontId="37" fillId="0" borderId="29" xfId="0" applyFont="1" applyBorder="1" applyAlignment="1">
      <alignment horizontal="left" vertical="center"/>
    </xf>
    <xf numFmtId="0" fontId="38" fillId="0" borderId="1" xfId="0" applyFont="1" applyBorder="1" applyAlignment="1">
      <alignment horizontal="left" vertical="center"/>
    </xf>
    <xf numFmtId="0" fontId="35" fillId="0" borderId="0" xfId="0" applyFont="1" applyAlignment="1">
      <alignment horizontal="left" vertical="center"/>
    </xf>
    <xf numFmtId="0" fontId="35" fillId="0" borderId="1" xfId="0" applyFont="1" applyBorder="1" applyAlignment="1">
      <alignment horizontal="center" vertical="center"/>
    </xf>
    <xf numFmtId="0" fontId="35" fillId="0" borderId="27" xfId="0" applyFont="1" applyBorder="1" applyAlignment="1">
      <alignment horizontal="left" vertical="center"/>
    </xf>
    <xf numFmtId="0" fontId="35" fillId="0" borderId="1" xfId="0" applyFont="1" applyFill="1" applyBorder="1" applyAlignment="1">
      <alignment horizontal="left" vertical="center"/>
    </xf>
    <xf numFmtId="0" fontId="35" fillId="0" borderId="1" xfId="0" applyFont="1" applyFill="1" applyBorder="1" applyAlignment="1">
      <alignment horizontal="center" vertical="center"/>
    </xf>
    <xf numFmtId="0" fontId="32" fillId="0" borderId="30" xfId="0" applyFont="1" applyBorder="1" applyAlignment="1">
      <alignment horizontal="left" vertical="center"/>
    </xf>
    <xf numFmtId="0" fontId="36" fillId="0" borderId="29" xfId="0" applyFont="1" applyBorder="1" applyAlignment="1">
      <alignment horizontal="left" vertical="center"/>
    </xf>
    <xf numFmtId="0" fontId="32" fillId="0" borderId="31" xfId="0" applyFont="1" applyBorder="1" applyAlignment="1">
      <alignment horizontal="left" vertical="center"/>
    </xf>
    <xf numFmtId="0" fontId="32" fillId="0" borderId="1" xfId="0" applyFont="1" applyBorder="1" applyAlignment="1">
      <alignment horizontal="left" vertical="center"/>
    </xf>
    <xf numFmtId="0" fontId="36" fillId="0" borderId="1" xfId="0" applyFont="1" applyBorder="1" applyAlignment="1">
      <alignment horizontal="left" vertical="center"/>
    </xf>
    <xf numFmtId="0" fontId="37" fillId="0" borderId="1" xfId="0" applyFont="1" applyBorder="1" applyAlignment="1">
      <alignment horizontal="left" vertical="center"/>
    </xf>
    <xf numFmtId="0" fontId="35" fillId="0" borderId="29" xfId="0" applyFont="1" applyBorder="1" applyAlignment="1">
      <alignment horizontal="left" vertical="center"/>
    </xf>
    <xf numFmtId="0" fontId="32" fillId="0" borderId="1" xfId="0" applyFont="1" applyBorder="1" applyAlignment="1">
      <alignment horizontal="left" vertical="center" wrapText="1"/>
    </xf>
    <xf numFmtId="0" fontId="35" fillId="0" borderId="1" xfId="0" applyFont="1" applyBorder="1" applyAlignment="1">
      <alignment horizontal="center" vertical="center" wrapText="1"/>
    </xf>
    <xf numFmtId="0" fontId="32" fillId="0" borderId="24" xfId="0" applyFont="1" applyBorder="1" applyAlignment="1">
      <alignment horizontal="left" vertical="center" wrapText="1"/>
    </xf>
    <xf numFmtId="0" fontId="32" fillId="0" borderId="25" xfId="0" applyFont="1" applyBorder="1" applyAlignment="1">
      <alignment horizontal="left" vertical="center" wrapText="1"/>
    </xf>
    <xf numFmtId="0" fontId="32" fillId="0" borderId="26" xfId="0" applyFont="1" applyBorder="1" applyAlignment="1">
      <alignment horizontal="left" vertical="center" wrapText="1"/>
    </xf>
    <xf numFmtId="0" fontId="32" fillId="0" borderId="27" xfId="0" applyFont="1" applyBorder="1" applyAlignment="1">
      <alignment horizontal="left" vertical="center" wrapText="1"/>
    </xf>
    <xf numFmtId="0" fontId="32" fillId="0" borderId="28"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35" fillId="0" borderId="27" xfId="0" applyFont="1" applyBorder="1" applyAlignment="1">
      <alignment horizontal="left" vertical="center" wrapText="1"/>
    </xf>
    <xf numFmtId="0" fontId="35" fillId="0" borderId="28" xfId="0" applyFont="1" applyBorder="1" applyAlignment="1">
      <alignment horizontal="left" vertical="center" wrapText="1"/>
    </xf>
    <xf numFmtId="0" fontId="35" fillId="0" borderId="28" xfId="0" applyFont="1" applyBorder="1" applyAlignment="1">
      <alignment horizontal="left" vertical="center"/>
    </xf>
    <xf numFmtId="0" fontId="35" fillId="0" borderId="30" xfId="0" applyFont="1" applyBorder="1" applyAlignment="1">
      <alignment horizontal="left" vertical="center" wrapText="1"/>
    </xf>
    <xf numFmtId="0" fontId="35" fillId="0" borderId="29" xfId="0" applyFont="1" applyBorder="1" applyAlignment="1">
      <alignment horizontal="left" vertical="center" wrapText="1"/>
    </xf>
    <xf numFmtId="0" fontId="35" fillId="0" borderId="31" xfId="0" applyFont="1" applyBorder="1" applyAlignment="1">
      <alignment horizontal="left" vertical="center" wrapText="1"/>
    </xf>
    <xf numFmtId="0" fontId="35" fillId="0" borderId="1" xfId="0" applyFont="1" applyBorder="1" applyAlignment="1">
      <alignment horizontal="left" vertical="top"/>
    </xf>
    <xf numFmtId="0" fontId="35" fillId="0" borderId="1" xfId="0" applyFont="1" applyBorder="1" applyAlignment="1">
      <alignment horizontal="center" vertical="top"/>
    </xf>
    <xf numFmtId="0" fontId="35" fillId="0" borderId="30" xfId="0" applyFont="1" applyBorder="1" applyAlignment="1">
      <alignment horizontal="left" vertical="center"/>
    </xf>
    <xf numFmtId="0" fontId="35" fillId="0" borderId="31" xfId="0" applyFont="1" applyBorder="1" applyAlignment="1">
      <alignment horizontal="left" vertical="center"/>
    </xf>
    <xf numFmtId="0" fontId="37" fillId="0" borderId="0" xfId="0" applyFont="1" applyAlignment="1">
      <alignment vertical="center"/>
    </xf>
    <xf numFmtId="0" fontId="34" fillId="0" borderId="1" xfId="0" applyFont="1" applyBorder="1" applyAlignment="1">
      <alignment vertical="center"/>
    </xf>
    <xf numFmtId="0" fontId="37" fillId="0" borderId="29" xfId="0" applyFont="1" applyBorder="1" applyAlignment="1">
      <alignment vertical="center"/>
    </xf>
    <xf numFmtId="0" fontId="34" fillId="0" borderId="29" xfId="0" applyFont="1" applyBorder="1" applyAlignment="1">
      <alignment vertical="center"/>
    </xf>
    <xf numFmtId="0" fontId="0" fillId="0" borderId="1" xfId="0" applyBorder="1" applyAlignment="1">
      <alignment vertical="top"/>
    </xf>
    <xf numFmtId="49" fontId="35" fillId="0" borderId="1" xfId="0" applyNumberFormat="1" applyFont="1" applyBorder="1" applyAlignment="1">
      <alignment horizontal="left" vertical="center"/>
    </xf>
    <xf numFmtId="0" fontId="0" fillId="0" borderId="29" xfId="0" applyBorder="1" applyAlignment="1">
      <alignment vertical="top"/>
    </xf>
    <xf numFmtId="0" fontId="34" fillId="0" borderId="29" xfId="0" applyFont="1" applyBorder="1" applyAlignment="1">
      <alignment horizontal="left"/>
    </xf>
    <xf numFmtId="0" fontId="37" fillId="0" borderId="29" xfId="0" applyFont="1" applyBorder="1" applyAlignment="1"/>
    <xf numFmtId="0" fontId="32" fillId="0" borderId="27" xfId="0" applyFont="1" applyBorder="1" applyAlignment="1">
      <alignment vertical="top"/>
    </xf>
    <xf numFmtId="0" fontId="32" fillId="0" borderId="28" xfId="0" applyFont="1" applyBorder="1" applyAlignment="1">
      <alignment vertical="top"/>
    </xf>
    <xf numFmtId="0" fontId="32" fillId="0" borderId="1" xfId="0" applyFont="1" applyBorder="1" applyAlignment="1">
      <alignment horizontal="center" vertical="center"/>
    </xf>
    <xf numFmtId="0" fontId="32" fillId="0" borderId="1" xfId="0" applyFont="1" applyBorder="1" applyAlignment="1">
      <alignment horizontal="left" vertical="top"/>
    </xf>
    <xf numFmtId="0" fontId="32" fillId="0" borderId="30" xfId="0" applyFont="1" applyBorder="1" applyAlignment="1">
      <alignment vertical="top"/>
    </xf>
    <xf numFmtId="0" fontId="32" fillId="0" borderId="29" xfId="0" applyFont="1" applyBorder="1" applyAlignment="1">
      <alignment vertical="top"/>
    </xf>
    <xf numFmtId="0" fontId="32" fillId="0" borderId="31" xfId="0" applyFont="1" applyBorder="1" applyAlignment="1">
      <alignment vertical="top"/>
    </xf>
    <xf numFmtId="4" fontId="15" fillId="0" borderId="0" xfId="0" applyNumberFormat="1" applyFont="1" applyAlignment="1" applyProtection="1">
      <alignment vertical="center"/>
    </xf>
    <xf numFmtId="0" fontId="1" fillId="0" borderId="0" xfId="0" applyFont="1" applyAlignment="1" applyProtection="1">
      <alignment vertical="center"/>
    </xf>
    <xf numFmtId="0" fontId="15" fillId="0" borderId="0" xfId="0" applyFont="1" applyAlignment="1">
      <alignment horizontal="left" vertical="top" wrapText="1"/>
    </xf>
    <xf numFmtId="0" fontId="15" fillId="0" borderId="0" xfId="0" applyFont="1" applyAlignment="1">
      <alignment horizontal="left" vertical="center"/>
    </xf>
    <xf numFmtId="4" fontId="16" fillId="0" borderId="6" xfId="0" applyNumberFormat="1" applyFont="1" applyBorder="1" applyAlignment="1" applyProtection="1">
      <alignment vertical="center"/>
    </xf>
    <xf numFmtId="0" fontId="0" fillId="0" borderId="6" xfId="0" applyFont="1" applyBorder="1" applyAlignment="1" applyProtection="1">
      <alignment vertical="center"/>
    </xf>
    <xf numFmtId="0" fontId="3" fillId="3" borderId="8" xfId="0" applyFont="1" applyFill="1" applyBorder="1" applyAlignment="1" applyProtection="1">
      <alignment horizontal="left" vertical="center"/>
    </xf>
    <xf numFmtId="0" fontId="0" fillId="3" borderId="8" xfId="0" applyFont="1" applyFill="1" applyBorder="1" applyAlignment="1" applyProtection="1">
      <alignment vertical="center"/>
    </xf>
    <xf numFmtId="4" fontId="3"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0" xfId="0"/>
    <xf numFmtId="0" fontId="18" fillId="0" borderId="12" xfId="0" applyFont="1" applyBorder="1" applyAlignment="1">
      <alignment horizontal="center" vertical="center"/>
    </xf>
    <xf numFmtId="0" fontId="18" fillId="0" borderId="13" xfId="0" applyFont="1" applyBorder="1" applyAlignment="1">
      <alignment horizontal="left" vertical="center"/>
    </xf>
    <xf numFmtId="0" fontId="1" fillId="0" borderId="15" xfId="0" applyFont="1" applyBorder="1" applyAlignment="1">
      <alignment horizontal="left" vertical="center"/>
    </xf>
    <xf numFmtId="0" fontId="1" fillId="0" borderId="0" xfId="0" applyFont="1" applyBorder="1" applyAlignment="1">
      <alignment horizontal="left" vertical="center"/>
    </xf>
    <xf numFmtId="0" fontId="1" fillId="0" borderId="15" xfId="0" applyFont="1" applyBorder="1" applyAlignment="1" applyProtection="1">
      <alignment horizontal="left" vertical="center"/>
    </xf>
    <xf numFmtId="0" fontId="1" fillId="0" borderId="0" xfId="0" applyFont="1" applyBorder="1" applyAlignment="1" applyProtection="1">
      <alignment horizontal="left" vertical="center"/>
    </xf>
    <xf numFmtId="0" fontId="0" fillId="0" borderId="0" xfId="0" applyFont="1" applyAlignment="1" applyProtection="1">
      <alignment vertical="center" wrapText="1"/>
    </xf>
    <xf numFmtId="0" fontId="0" fillId="0" borderId="0" xfId="0" applyFont="1" applyAlignment="1" applyProtection="1">
      <alignment vertical="center"/>
    </xf>
    <xf numFmtId="0" fontId="2" fillId="0" borderId="0" xfId="0" applyFont="1" applyAlignment="1" applyProtection="1">
      <alignment horizontal="left" vertical="center" wrapText="1"/>
    </xf>
    <xf numFmtId="0" fontId="2" fillId="0" borderId="0" xfId="0" applyFont="1" applyAlignment="1" applyProtection="1">
      <alignment vertical="center"/>
    </xf>
    <xf numFmtId="165" fontId="0" fillId="0" borderId="0" xfId="0" applyNumberFormat="1" applyFont="1" applyAlignment="1" applyProtection="1">
      <alignment horizontal="left" vertical="center"/>
    </xf>
    <xf numFmtId="0" fontId="0" fillId="0" borderId="0" xfId="0" applyFont="1" applyAlignment="1" applyProtection="1">
      <alignment horizontal="left" vertical="center"/>
    </xf>
    <xf numFmtId="0" fontId="0" fillId="0" borderId="0" xfId="0" applyProtection="1"/>
    <xf numFmtId="0" fontId="2" fillId="0" borderId="0" xfId="0" applyFont="1" applyAlignment="1" applyProtection="1">
      <alignment horizontal="left" vertical="top" wrapText="1"/>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xf>
    <xf numFmtId="0" fontId="0" fillId="0" borderId="0" xfId="0" applyFont="1" applyAlignment="1" applyProtection="1">
      <alignment horizontal="left" vertical="center" wrapText="1"/>
    </xf>
    <xf numFmtId="0" fontId="1" fillId="0" borderId="0" xfId="0" applyFont="1" applyAlignment="1" applyProtection="1">
      <alignment horizontal="right" vertical="center"/>
    </xf>
    <xf numFmtId="164" fontId="1" fillId="0" borderId="0" xfId="0" applyNumberFormat="1" applyFont="1" applyAlignment="1" applyProtection="1">
      <alignment horizontal="right" vertical="center"/>
    </xf>
    <xf numFmtId="0" fontId="19" fillId="4" borderId="7" xfId="0" applyFont="1" applyFill="1" applyBorder="1" applyAlignment="1" applyProtection="1">
      <alignment horizontal="center" vertical="center"/>
    </xf>
    <xf numFmtId="0" fontId="19" fillId="4" borderId="8" xfId="0" applyFont="1" applyFill="1" applyBorder="1" applyAlignment="1" applyProtection="1">
      <alignment horizontal="left" vertical="center"/>
    </xf>
    <xf numFmtId="0" fontId="19" fillId="4" borderId="8" xfId="0" applyFont="1" applyFill="1" applyBorder="1" applyAlignment="1" applyProtection="1">
      <alignment horizontal="center" vertical="center"/>
    </xf>
    <xf numFmtId="0" fontId="19" fillId="4" borderId="8" xfId="0" applyFont="1" applyFill="1" applyBorder="1" applyAlignment="1" applyProtection="1">
      <alignment horizontal="right" vertical="center"/>
    </xf>
    <xf numFmtId="4" fontId="25" fillId="0" borderId="0" xfId="0" applyNumberFormat="1" applyFont="1" applyAlignment="1" applyProtection="1">
      <alignment vertical="center"/>
    </xf>
    <xf numFmtId="0" fontId="25" fillId="0" borderId="0" xfId="0" applyFont="1" applyAlignment="1" applyProtection="1">
      <alignment vertical="center"/>
    </xf>
    <xf numFmtId="0" fontId="24" fillId="0" borderId="0" xfId="0" applyFont="1" applyAlignment="1" applyProtection="1">
      <alignment horizontal="left" vertical="center" wrapText="1"/>
    </xf>
    <xf numFmtId="4" fontId="21" fillId="0" borderId="0" xfId="0" applyNumberFormat="1" applyFont="1" applyAlignment="1" applyProtection="1">
      <alignment horizontal="right" vertical="center"/>
    </xf>
    <xf numFmtId="4" fontId="21" fillId="0" borderId="0" xfId="0" applyNumberFormat="1" applyFont="1" applyAlignment="1" applyProtection="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lignment vertical="center"/>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35" fillId="0" borderId="1" xfId="0" applyFont="1" applyBorder="1" applyAlignment="1">
      <alignment horizontal="left" vertical="top"/>
    </xf>
    <xf numFmtId="0" fontId="35" fillId="0" borderId="1" xfId="0" applyFont="1" applyBorder="1" applyAlignment="1">
      <alignment horizontal="left" vertical="center"/>
    </xf>
    <xf numFmtId="0" fontId="34" fillId="0" borderId="29" xfId="0" applyFont="1" applyBorder="1" applyAlignment="1">
      <alignment horizontal="left"/>
    </xf>
    <xf numFmtId="0" fontId="33" fillId="0" borderId="1" xfId="0" applyFont="1" applyBorder="1" applyAlignment="1">
      <alignment horizontal="center" vertical="center" wrapText="1"/>
    </xf>
    <xf numFmtId="0" fontId="35" fillId="0" borderId="1" xfId="0" applyFont="1" applyBorder="1" applyAlignment="1">
      <alignment horizontal="left" vertical="center" wrapText="1"/>
    </xf>
    <xf numFmtId="0" fontId="33" fillId="0" borderId="1" xfId="0" applyFont="1" applyBorder="1" applyAlignment="1">
      <alignment horizontal="center" vertical="center"/>
    </xf>
    <xf numFmtId="0" fontId="34" fillId="0" borderId="29" xfId="0" applyFont="1" applyBorder="1" applyAlignment="1">
      <alignment horizontal="left" wrapText="1"/>
    </xf>
    <xf numFmtId="49" fontId="35" fillId="0" borderId="1" xfId="0" applyNumberFormat="1" applyFont="1" applyBorder="1" applyAlignment="1">
      <alignment horizontal="left" vertical="center"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sheetViews>
  <sheetFormatPr defaultRowHeight="15" x14ac:dyDescent="0.2"/>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49" width="21.6640625" hidden="1" customWidth="1"/>
    <col min="50" max="51" width="25" hidden="1" customWidth="1"/>
    <col min="52" max="52" width="21.6640625" hidden="1" customWidth="1"/>
    <col min="53" max="53" width="19.1640625" hidden="1" customWidth="1"/>
    <col min="54" max="54" width="25" hidden="1" customWidth="1"/>
    <col min="55" max="55" width="21.6640625" hidden="1" customWidth="1"/>
    <col min="56" max="56" width="19.1640625" hidden="1" customWidth="1"/>
    <col min="57" max="57" width="66.5" customWidth="1"/>
    <col min="71" max="91" width="9.33203125" hidden="1"/>
  </cols>
  <sheetData>
    <row r="1" spans="1:74" ht="11.25" x14ac:dyDescent="0.2">
      <c r="A1" s="15" t="s">
        <v>0</v>
      </c>
      <c r="AZ1" s="15" t="s">
        <v>1</v>
      </c>
      <c r="BA1" s="15" t="s">
        <v>2</v>
      </c>
      <c r="BB1" s="15" t="s">
        <v>3</v>
      </c>
      <c r="BT1" s="15" t="s">
        <v>4</v>
      </c>
      <c r="BU1" s="15" t="s">
        <v>4</v>
      </c>
      <c r="BV1" s="15" t="s">
        <v>5</v>
      </c>
    </row>
    <row r="2" spans="1:74" ht="36.950000000000003" customHeight="1" x14ac:dyDescent="0.2">
      <c r="AR2" s="326"/>
      <c r="AS2" s="326"/>
      <c r="AT2" s="326"/>
      <c r="AU2" s="326"/>
      <c r="AV2" s="326"/>
      <c r="AW2" s="326"/>
      <c r="AX2" s="326"/>
      <c r="AY2" s="326"/>
      <c r="AZ2" s="326"/>
      <c r="BA2" s="326"/>
      <c r="BB2" s="326"/>
      <c r="BC2" s="326"/>
      <c r="BD2" s="326"/>
      <c r="BE2" s="326"/>
      <c r="BS2" s="16" t="s">
        <v>6</v>
      </c>
      <c r="BT2" s="16" t="s">
        <v>7</v>
      </c>
    </row>
    <row r="3" spans="1:74" ht="6.95" customHeight="1" x14ac:dyDescent="0.2">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1:74" ht="24.95" customHeight="1" x14ac:dyDescent="0.2">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1:74" ht="12" customHeight="1" x14ac:dyDescent="0.2">
      <c r="B5" s="20"/>
      <c r="C5" s="21"/>
      <c r="D5" s="25" t="s">
        <v>13</v>
      </c>
      <c r="E5" s="21"/>
      <c r="F5" s="21"/>
      <c r="G5" s="21"/>
      <c r="H5" s="21"/>
      <c r="I5" s="21"/>
      <c r="J5" s="21"/>
      <c r="K5" s="338" t="s">
        <v>14</v>
      </c>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21"/>
      <c r="AQ5" s="21"/>
      <c r="AR5" s="19"/>
      <c r="BE5" s="318" t="s">
        <v>15</v>
      </c>
      <c r="BS5" s="16" t="s">
        <v>6</v>
      </c>
    </row>
    <row r="6" spans="1:74" ht="36.950000000000003" customHeight="1" x14ac:dyDescent="0.2">
      <c r="B6" s="20"/>
      <c r="C6" s="21"/>
      <c r="D6" s="27" t="s">
        <v>16</v>
      </c>
      <c r="E6" s="21"/>
      <c r="F6" s="21"/>
      <c r="G6" s="21"/>
      <c r="H6" s="21"/>
      <c r="I6" s="21"/>
      <c r="J6" s="21"/>
      <c r="K6" s="340" t="s">
        <v>17</v>
      </c>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21"/>
      <c r="AQ6" s="21"/>
      <c r="AR6" s="19"/>
      <c r="BE6" s="319"/>
      <c r="BS6" s="16" t="s">
        <v>6</v>
      </c>
    </row>
    <row r="7" spans="1:74" ht="12" customHeight="1" x14ac:dyDescent="0.2">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19</v>
      </c>
      <c r="AO7" s="21"/>
      <c r="AP7" s="21"/>
      <c r="AQ7" s="21"/>
      <c r="AR7" s="19"/>
      <c r="BE7" s="319"/>
      <c r="BS7" s="16" t="s">
        <v>6</v>
      </c>
    </row>
    <row r="8" spans="1:74" ht="12" customHeight="1" x14ac:dyDescent="0.2">
      <c r="B8" s="20"/>
      <c r="C8" s="21"/>
      <c r="D8" s="28"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23</v>
      </c>
      <c r="AL8" s="21"/>
      <c r="AM8" s="21"/>
      <c r="AN8" s="29" t="s">
        <v>24</v>
      </c>
      <c r="AO8" s="21"/>
      <c r="AP8" s="21"/>
      <c r="AQ8" s="21"/>
      <c r="AR8" s="19"/>
      <c r="BE8" s="319"/>
      <c r="BS8" s="16" t="s">
        <v>6</v>
      </c>
    </row>
    <row r="9" spans="1:74" ht="14.45" customHeight="1" x14ac:dyDescent="0.2">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19"/>
      <c r="BS9" s="16" t="s">
        <v>6</v>
      </c>
    </row>
    <row r="10" spans="1:74" ht="12" customHeight="1" x14ac:dyDescent="0.2">
      <c r="B10" s="20"/>
      <c r="C10" s="21"/>
      <c r="D10" s="28"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26</v>
      </c>
      <c r="AL10" s="21"/>
      <c r="AM10" s="21"/>
      <c r="AN10" s="26" t="s">
        <v>19</v>
      </c>
      <c r="AO10" s="21"/>
      <c r="AP10" s="21"/>
      <c r="AQ10" s="21"/>
      <c r="AR10" s="19"/>
      <c r="BE10" s="319"/>
      <c r="BS10" s="16" t="s">
        <v>6</v>
      </c>
    </row>
    <row r="11" spans="1:74" ht="18.399999999999999" customHeight="1" x14ac:dyDescent="0.2">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28</v>
      </c>
      <c r="AL11" s="21"/>
      <c r="AM11" s="21"/>
      <c r="AN11" s="26" t="s">
        <v>19</v>
      </c>
      <c r="AO11" s="21"/>
      <c r="AP11" s="21"/>
      <c r="AQ11" s="21"/>
      <c r="AR11" s="19"/>
      <c r="BE11" s="319"/>
      <c r="BS11" s="16" t="s">
        <v>6</v>
      </c>
    </row>
    <row r="12" spans="1:74" ht="6.95" customHeight="1" x14ac:dyDescent="0.2">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19"/>
      <c r="BS12" s="16" t="s">
        <v>6</v>
      </c>
    </row>
    <row r="13" spans="1:74" ht="12" customHeight="1" x14ac:dyDescent="0.2">
      <c r="B13" s="20"/>
      <c r="C13" s="21"/>
      <c r="D13" s="28"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26</v>
      </c>
      <c r="AL13" s="21"/>
      <c r="AM13" s="21"/>
      <c r="AN13" s="30" t="s">
        <v>30</v>
      </c>
      <c r="AO13" s="21"/>
      <c r="AP13" s="21"/>
      <c r="AQ13" s="21"/>
      <c r="AR13" s="19"/>
      <c r="BE13" s="319"/>
      <c r="BS13" s="16" t="s">
        <v>6</v>
      </c>
    </row>
    <row r="14" spans="1:74" ht="11.25" x14ac:dyDescent="0.2">
      <c r="B14" s="20"/>
      <c r="C14" s="21"/>
      <c r="D14" s="21"/>
      <c r="E14" s="341" t="s">
        <v>30</v>
      </c>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28" t="s">
        <v>28</v>
      </c>
      <c r="AL14" s="21"/>
      <c r="AM14" s="21"/>
      <c r="AN14" s="30" t="s">
        <v>30</v>
      </c>
      <c r="AO14" s="21"/>
      <c r="AP14" s="21"/>
      <c r="AQ14" s="21"/>
      <c r="AR14" s="19"/>
      <c r="BE14" s="319"/>
      <c r="BS14" s="16" t="s">
        <v>6</v>
      </c>
    </row>
    <row r="15" spans="1:74" ht="6.95" customHeight="1" x14ac:dyDescent="0.2">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19"/>
      <c r="BS15" s="16" t="s">
        <v>4</v>
      </c>
    </row>
    <row r="16" spans="1:74" ht="12" customHeight="1" x14ac:dyDescent="0.2">
      <c r="B16" s="20"/>
      <c r="C16" s="21"/>
      <c r="D16" s="28"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26</v>
      </c>
      <c r="AL16" s="21"/>
      <c r="AM16" s="21"/>
      <c r="AN16" s="26" t="s">
        <v>19</v>
      </c>
      <c r="AO16" s="21"/>
      <c r="AP16" s="21"/>
      <c r="AQ16" s="21"/>
      <c r="AR16" s="19"/>
      <c r="BE16" s="319"/>
      <c r="BS16" s="16" t="s">
        <v>4</v>
      </c>
    </row>
    <row r="17" spans="2:71" ht="18.399999999999999" customHeight="1" x14ac:dyDescent="0.2">
      <c r="B17" s="20"/>
      <c r="C17" s="21"/>
      <c r="D17" s="21"/>
      <c r="E17" s="26" t="s">
        <v>27</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28</v>
      </c>
      <c r="AL17" s="21"/>
      <c r="AM17" s="21"/>
      <c r="AN17" s="26" t="s">
        <v>19</v>
      </c>
      <c r="AO17" s="21"/>
      <c r="AP17" s="21"/>
      <c r="AQ17" s="21"/>
      <c r="AR17" s="19"/>
      <c r="BE17" s="319"/>
      <c r="BS17" s="16" t="s">
        <v>32</v>
      </c>
    </row>
    <row r="18" spans="2:71" ht="6.95" customHeight="1" x14ac:dyDescent="0.2">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19"/>
      <c r="BS18" s="16" t="s">
        <v>6</v>
      </c>
    </row>
    <row r="19" spans="2:71" ht="12" customHeight="1" x14ac:dyDescent="0.2">
      <c r="B19" s="20"/>
      <c r="C19" s="21"/>
      <c r="D19" s="28" t="s">
        <v>33</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26</v>
      </c>
      <c r="AL19" s="21"/>
      <c r="AM19" s="21"/>
      <c r="AN19" s="26" t="s">
        <v>19</v>
      </c>
      <c r="AO19" s="21"/>
      <c r="AP19" s="21"/>
      <c r="AQ19" s="21"/>
      <c r="AR19" s="19"/>
      <c r="BE19" s="319"/>
      <c r="BS19" s="16" t="s">
        <v>6</v>
      </c>
    </row>
    <row r="20" spans="2:71" ht="18.399999999999999" customHeight="1" x14ac:dyDescent="0.2">
      <c r="B20" s="20"/>
      <c r="C20" s="21"/>
      <c r="D20" s="21"/>
      <c r="E20" s="26" t="s">
        <v>27</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28</v>
      </c>
      <c r="AL20" s="21"/>
      <c r="AM20" s="21"/>
      <c r="AN20" s="26" t="s">
        <v>19</v>
      </c>
      <c r="AO20" s="21"/>
      <c r="AP20" s="21"/>
      <c r="AQ20" s="21"/>
      <c r="AR20" s="19"/>
      <c r="BE20" s="319"/>
      <c r="BS20" s="16" t="s">
        <v>4</v>
      </c>
    </row>
    <row r="21" spans="2:71" ht="6.95" customHeight="1" x14ac:dyDescent="0.2">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19"/>
    </row>
    <row r="22" spans="2:71" ht="12" customHeight="1" x14ac:dyDescent="0.2">
      <c r="B22" s="20"/>
      <c r="C22" s="21"/>
      <c r="D22" s="28" t="s">
        <v>34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19"/>
    </row>
    <row r="23" spans="2:71" ht="45" customHeight="1" x14ac:dyDescent="0.2">
      <c r="B23" s="20"/>
      <c r="C23" s="21"/>
      <c r="D23" s="21"/>
      <c r="E23" s="343" t="s">
        <v>35</v>
      </c>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43"/>
      <c r="AL23" s="343"/>
      <c r="AM23" s="343"/>
      <c r="AN23" s="343"/>
      <c r="AO23" s="21"/>
      <c r="AP23" s="21"/>
      <c r="AQ23" s="21"/>
      <c r="AR23" s="19"/>
      <c r="BE23" s="319"/>
    </row>
    <row r="24" spans="2:71" ht="6.95" customHeight="1" x14ac:dyDescent="0.2">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19"/>
    </row>
    <row r="25" spans="2:71" ht="6.95" customHeight="1" x14ac:dyDescent="0.2">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319"/>
    </row>
    <row r="26" spans="2:71" s="1" customFormat="1" ht="25.9" customHeight="1" x14ac:dyDescent="0.2">
      <c r="B26" s="33"/>
      <c r="C26" s="34"/>
      <c r="D26" s="35" t="s">
        <v>36</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20">
        <f>ROUND(AG54,2)</f>
        <v>0</v>
      </c>
      <c r="AL26" s="321"/>
      <c r="AM26" s="321"/>
      <c r="AN26" s="321"/>
      <c r="AO26" s="321"/>
      <c r="AP26" s="34"/>
      <c r="AQ26" s="34"/>
      <c r="AR26" s="37"/>
      <c r="BE26" s="319"/>
    </row>
    <row r="27" spans="2:71" s="1" customFormat="1" ht="6.95" customHeight="1" x14ac:dyDescent="0.2">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319"/>
    </row>
    <row r="28" spans="2:71" s="1" customFormat="1" ht="11.25" x14ac:dyDescent="0.2">
      <c r="B28" s="33"/>
      <c r="C28" s="34"/>
      <c r="D28" s="34"/>
      <c r="E28" s="34"/>
      <c r="F28" s="34"/>
      <c r="G28" s="34"/>
      <c r="H28" s="34"/>
      <c r="I28" s="34"/>
      <c r="J28" s="34"/>
      <c r="K28" s="34"/>
      <c r="L28" s="344" t="s">
        <v>37</v>
      </c>
      <c r="M28" s="344"/>
      <c r="N28" s="344"/>
      <c r="O28" s="344"/>
      <c r="P28" s="344"/>
      <c r="Q28" s="34"/>
      <c r="R28" s="34"/>
      <c r="S28" s="34"/>
      <c r="T28" s="34"/>
      <c r="U28" s="34"/>
      <c r="V28" s="34"/>
      <c r="W28" s="344" t="s">
        <v>38</v>
      </c>
      <c r="X28" s="344"/>
      <c r="Y28" s="344"/>
      <c r="Z28" s="344"/>
      <c r="AA28" s="344"/>
      <c r="AB28" s="344"/>
      <c r="AC28" s="344"/>
      <c r="AD28" s="344"/>
      <c r="AE28" s="344"/>
      <c r="AF28" s="34"/>
      <c r="AG28" s="34"/>
      <c r="AH28" s="34"/>
      <c r="AI28" s="34"/>
      <c r="AJ28" s="34"/>
      <c r="AK28" s="344" t="s">
        <v>39</v>
      </c>
      <c r="AL28" s="344"/>
      <c r="AM28" s="344"/>
      <c r="AN28" s="344"/>
      <c r="AO28" s="344"/>
      <c r="AP28" s="34"/>
      <c r="AQ28" s="34"/>
      <c r="AR28" s="37"/>
      <c r="BE28" s="319"/>
    </row>
    <row r="29" spans="2:71" s="2" customFormat="1" ht="14.45" customHeight="1" x14ac:dyDescent="0.2">
      <c r="B29" s="38"/>
      <c r="C29" s="39"/>
      <c r="D29" s="28" t="s">
        <v>40</v>
      </c>
      <c r="E29" s="39"/>
      <c r="F29" s="28" t="s">
        <v>41</v>
      </c>
      <c r="G29" s="39"/>
      <c r="H29" s="39"/>
      <c r="I29" s="39"/>
      <c r="J29" s="39"/>
      <c r="K29" s="39"/>
      <c r="L29" s="345">
        <v>0.21</v>
      </c>
      <c r="M29" s="317"/>
      <c r="N29" s="317"/>
      <c r="O29" s="317"/>
      <c r="P29" s="317"/>
      <c r="Q29" s="39"/>
      <c r="R29" s="39"/>
      <c r="S29" s="39"/>
      <c r="T29" s="39"/>
      <c r="U29" s="39"/>
      <c r="V29" s="39"/>
      <c r="W29" s="316">
        <f>ROUND(AZ54, 2)</f>
        <v>0</v>
      </c>
      <c r="X29" s="317"/>
      <c r="Y29" s="317"/>
      <c r="Z29" s="317"/>
      <c r="AA29" s="317"/>
      <c r="AB29" s="317"/>
      <c r="AC29" s="317"/>
      <c r="AD29" s="317"/>
      <c r="AE29" s="317"/>
      <c r="AF29" s="39"/>
      <c r="AG29" s="39"/>
      <c r="AH29" s="39"/>
      <c r="AI29" s="39"/>
      <c r="AJ29" s="39"/>
      <c r="AK29" s="316">
        <f>ROUND(AV54, 2)</f>
        <v>0</v>
      </c>
      <c r="AL29" s="317"/>
      <c r="AM29" s="317"/>
      <c r="AN29" s="317"/>
      <c r="AO29" s="317"/>
      <c r="AP29" s="39"/>
      <c r="AQ29" s="39"/>
      <c r="AR29" s="40"/>
      <c r="BE29" s="319"/>
    </row>
    <row r="30" spans="2:71" s="2" customFormat="1" ht="14.45" customHeight="1" x14ac:dyDescent="0.2">
      <c r="B30" s="38"/>
      <c r="C30" s="39"/>
      <c r="D30" s="39"/>
      <c r="E30" s="39"/>
      <c r="F30" s="28" t="s">
        <v>42</v>
      </c>
      <c r="G30" s="39"/>
      <c r="H30" s="39"/>
      <c r="I30" s="39"/>
      <c r="J30" s="39"/>
      <c r="K30" s="39"/>
      <c r="L30" s="345">
        <v>0.15</v>
      </c>
      <c r="M30" s="317"/>
      <c r="N30" s="317"/>
      <c r="O30" s="317"/>
      <c r="P30" s="317"/>
      <c r="Q30" s="39"/>
      <c r="R30" s="39"/>
      <c r="S30" s="39"/>
      <c r="T30" s="39"/>
      <c r="U30" s="39"/>
      <c r="V30" s="39"/>
      <c r="W30" s="316">
        <f>ROUND(BA54, 2)</f>
        <v>0</v>
      </c>
      <c r="X30" s="317"/>
      <c r="Y30" s="317"/>
      <c r="Z30" s="317"/>
      <c r="AA30" s="317"/>
      <c r="AB30" s="317"/>
      <c r="AC30" s="317"/>
      <c r="AD30" s="317"/>
      <c r="AE30" s="317"/>
      <c r="AF30" s="39"/>
      <c r="AG30" s="39"/>
      <c r="AH30" s="39"/>
      <c r="AI30" s="39"/>
      <c r="AJ30" s="39"/>
      <c r="AK30" s="316">
        <f>ROUND(AW54, 2)</f>
        <v>0</v>
      </c>
      <c r="AL30" s="317"/>
      <c r="AM30" s="317"/>
      <c r="AN30" s="317"/>
      <c r="AO30" s="317"/>
      <c r="AP30" s="39"/>
      <c r="AQ30" s="39"/>
      <c r="AR30" s="40"/>
      <c r="BE30" s="319"/>
    </row>
    <row r="31" spans="2:71" s="2" customFormat="1" ht="14.45" hidden="1" customHeight="1" x14ac:dyDescent="0.2">
      <c r="B31" s="38"/>
      <c r="C31" s="39"/>
      <c r="D31" s="39"/>
      <c r="E31" s="39"/>
      <c r="F31" s="28" t="s">
        <v>43</v>
      </c>
      <c r="G31" s="39"/>
      <c r="H31" s="39"/>
      <c r="I31" s="39"/>
      <c r="J31" s="39"/>
      <c r="K31" s="39"/>
      <c r="L31" s="345">
        <v>0.21</v>
      </c>
      <c r="M31" s="317"/>
      <c r="N31" s="317"/>
      <c r="O31" s="317"/>
      <c r="P31" s="317"/>
      <c r="Q31" s="39"/>
      <c r="R31" s="39"/>
      <c r="S31" s="39"/>
      <c r="T31" s="39"/>
      <c r="U31" s="39"/>
      <c r="V31" s="39"/>
      <c r="W31" s="316">
        <f>ROUND(BB54, 2)</f>
        <v>0</v>
      </c>
      <c r="X31" s="317"/>
      <c r="Y31" s="317"/>
      <c r="Z31" s="317"/>
      <c r="AA31" s="317"/>
      <c r="AB31" s="317"/>
      <c r="AC31" s="317"/>
      <c r="AD31" s="317"/>
      <c r="AE31" s="317"/>
      <c r="AF31" s="39"/>
      <c r="AG31" s="39"/>
      <c r="AH31" s="39"/>
      <c r="AI31" s="39"/>
      <c r="AJ31" s="39"/>
      <c r="AK31" s="316">
        <v>0</v>
      </c>
      <c r="AL31" s="317"/>
      <c r="AM31" s="317"/>
      <c r="AN31" s="317"/>
      <c r="AO31" s="317"/>
      <c r="AP31" s="39"/>
      <c r="AQ31" s="39"/>
      <c r="AR31" s="40"/>
      <c r="BE31" s="319"/>
    </row>
    <row r="32" spans="2:71" s="2" customFormat="1" ht="14.45" hidden="1" customHeight="1" x14ac:dyDescent="0.2">
      <c r="B32" s="38"/>
      <c r="C32" s="39"/>
      <c r="D32" s="39"/>
      <c r="E32" s="39"/>
      <c r="F32" s="28" t="s">
        <v>44</v>
      </c>
      <c r="G32" s="39"/>
      <c r="H32" s="39"/>
      <c r="I32" s="39"/>
      <c r="J32" s="39"/>
      <c r="K32" s="39"/>
      <c r="L32" s="345">
        <v>0.15</v>
      </c>
      <c r="M32" s="317"/>
      <c r="N32" s="317"/>
      <c r="O32" s="317"/>
      <c r="P32" s="317"/>
      <c r="Q32" s="39"/>
      <c r="R32" s="39"/>
      <c r="S32" s="39"/>
      <c r="T32" s="39"/>
      <c r="U32" s="39"/>
      <c r="V32" s="39"/>
      <c r="W32" s="316">
        <f>ROUND(BC54, 2)</f>
        <v>0</v>
      </c>
      <c r="X32" s="317"/>
      <c r="Y32" s="317"/>
      <c r="Z32" s="317"/>
      <c r="AA32" s="317"/>
      <c r="AB32" s="317"/>
      <c r="AC32" s="317"/>
      <c r="AD32" s="317"/>
      <c r="AE32" s="317"/>
      <c r="AF32" s="39"/>
      <c r="AG32" s="39"/>
      <c r="AH32" s="39"/>
      <c r="AI32" s="39"/>
      <c r="AJ32" s="39"/>
      <c r="AK32" s="316">
        <v>0</v>
      </c>
      <c r="AL32" s="317"/>
      <c r="AM32" s="317"/>
      <c r="AN32" s="317"/>
      <c r="AO32" s="317"/>
      <c r="AP32" s="39"/>
      <c r="AQ32" s="39"/>
      <c r="AR32" s="40"/>
      <c r="BE32" s="319"/>
    </row>
    <row r="33" spans="2:44" s="2" customFormat="1" ht="14.45" hidden="1" customHeight="1" x14ac:dyDescent="0.2">
      <c r="B33" s="38"/>
      <c r="C33" s="39"/>
      <c r="D33" s="39"/>
      <c r="E33" s="39"/>
      <c r="F33" s="28" t="s">
        <v>45</v>
      </c>
      <c r="G33" s="39"/>
      <c r="H33" s="39"/>
      <c r="I33" s="39"/>
      <c r="J33" s="39"/>
      <c r="K33" s="39"/>
      <c r="L33" s="345">
        <v>0</v>
      </c>
      <c r="M33" s="317"/>
      <c r="N33" s="317"/>
      <c r="O33" s="317"/>
      <c r="P33" s="317"/>
      <c r="Q33" s="39"/>
      <c r="R33" s="39"/>
      <c r="S33" s="39"/>
      <c r="T33" s="39"/>
      <c r="U33" s="39"/>
      <c r="V33" s="39"/>
      <c r="W33" s="316">
        <f>ROUND(BD54, 2)</f>
        <v>0</v>
      </c>
      <c r="X33" s="317"/>
      <c r="Y33" s="317"/>
      <c r="Z33" s="317"/>
      <c r="AA33" s="317"/>
      <c r="AB33" s="317"/>
      <c r="AC33" s="317"/>
      <c r="AD33" s="317"/>
      <c r="AE33" s="317"/>
      <c r="AF33" s="39"/>
      <c r="AG33" s="39"/>
      <c r="AH33" s="39"/>
      <c r="AI33" s="39"/>
      <c r="AJ33" s="39"/>
      <c r="AK33" s="316">
        <v>0</v>
      </c>
      <c r="AL33" s="317"/>
      <c r="AM33" s="317"/>
      <c r="AN33" s="317"/>
      <c r="AO33" s="317"/>
      <c r="AP33" s="39"/>
      <c r="AQ33" s="39"/>
      <c r="AR33" s="40"/>
    </row>
    <row r="34" spans="2:44" s="1" customFormat="1" ht="6.95" customHeight="1" x14ac:dyDescent="0.2">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row>
    <row r="35" spans="2:44" s="1" customFormat="1" ht="25.9" customHeight="1" x14ac:dyDescent="0.2">
      <c r="B35" s="33"/>
      <c r="C35" s="41"/>
      <c r="D35" s="42" t="s">
        <v>46</v>
      </c>
      <c r="E35" s="43"/>
      <c r="F35" s="43"/>
      <c r="G35" s="43"/>
      <c r="H35" s="43"/>
      <c r="I35" s="43"/>
      <c r="J35" s="43"/>
      <c r="K35" s="43"/>
      <c r="L35" s="43"/>
      <c r="M35" s="43"/>
      <c r="N35" s="43"/>
      <c r="O35" s="43"/>
      <c r="P35" s="43"/>
      <c r="Q35" s="43"/>
      <c r="R35" s="43"/>
      <c r="S35" s="43"/>
      <c r="T35" s="44" t="s">
        <v>47</v>
      </c>
      <c r="U35" s="43"/>
      <c r="V35" s="43"/>
      <c r="W35" s="43"/>
      <c r="X35" s="322" t="s">
        <v>48</v>
      </c>
      <c r="Y35" s="323"/>
      <c r="Z35" s="323"/>
      <c r="AA35" s="323"/>
      <c r="AB35" s="323"/>
      <c r="AC35" s="43"/>
      <c r="AD35" s="43"/>
      <c r="AE35" s="43"/>
      <c r="AF35" s="43"/>
      <c r="AG35" s="43"/>
      <c r="AH35" s="43"/>
      <c r="AI35" s="43"/>
      <c r="AJ35" s="43"/>
      <c r="AK35" s="324">
        <f>SUM(AK26:AK33)</f>
        <v>0</v>
      </c>
      <c r="AL35" s="323"/>
      <c r="AM35" s="323"/>
      <c r="AN35" s="323"/>
      <c r="AO35" s="325"/>
      <c r="AP35" s="41"/>
      <c r="AQ35" s="41"/>
      <c r="AR35" s="37"/>
    </row>
    <row r="36" spans="2:44" s="1" customFormat="1" ht="6.95" customHeight="1" x14ac:dyDescent="0.2">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row>
    <row r="37" spans="2:44" s="1" customFormat="1" ht="6.95" customHeight="1" x14ac:dyDescent="0.2">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37"/>
    </row>
    <row r="41" spans="2:44" s="1" customFormat="1" ht="6.95" customHeight="1" x14ac:dyDescent="0.2">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37"/>
    </row>
    <row r="42" spans="2:44" s="1" customFormat="1" ht="24.95" customHeight="1" x14ac:dyDescent="0.2">
      <c r="B42" s="33"/>
      <c r="C42" s="22" t="s">
        <v>49</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7"/>
    </row>
    <row r="43" spans="2:44" s="1" customFormat="1" ht="6.95" customHeight="1" x14ac:dyDescent="0.2">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7"/>
    </row>
    <row r="44" spans="2:44" s="1" customFormat="1" ht="12" customHeight="1" x14ac:dyDescent="0.2">
      <c r="B44" s="33"/>
      <c r="C44" s="28" t="s">
        <v>13</v>
      </c>
      <c r="D44" s="34"/>
      <c r="E44" s="34"/>
      <c r="F44" s="34"/>
      <c r="G44" s="34"/>
      <c r="H44" s="34"/>
      <c r="I44" s="34"/>
      <c r="J44" s="34"/>
      <c r="K44" s="34"/>
      <c r="L44" s="34" t="str">
        <f>K5</f>
        <v>2970342</v>
      </c>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7"/>
    </row>
    <row r="45" spans="2:44" s="3" customFormat="1" ht="36.950000000000003" customHeight="1" x14ac:dyDescent="0.2">
      <c r="B45" s="49"/>
      <c r="C45" s="50" t="s">
        <v>16</v>
      </c>
      <c r="D45" s="51"/>
      <c r="E45" s="51"/>
      <c r="F45" s="51"/>
      <c r="G45" s="51"/>
      <c r="H45" s="51"/>
      <c r="I45" s="51"/>
      <c r="J45" s="51"/>
      <c r="K45" s="51"/>
      <c r="L45" s="335" t="str">
        <f>K6</f>
        <v>BESIP Tusarova - Osadní, zvýšená plocha křižovatky</v>
      </c>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51"/>
      <c r="AQ45" s="51"/>
      <c r="AR45" s="52"/>
    </row>
    <row r="46" spans="2:44" s="1" customFormat="1" ht="6.95" customHeight="1" x14ac:dyDescent="0.2">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7"/>
    </row>
    <row r="47" spans="2:44" s="1" customFormat="1" ht="12" customHeight="1" x14ac:dyDescent="0.2">
      <c r="B47" s="33"/>
      <c r="C47" s="28" t="s">
        <v>21</v>
      </c>
      <c r="D47" s="34"/>
      <c r="E47" s="34"/>
      <c r="F47" s="34"/>
      <c r="G47" s="34"/>
      <c r="H47" s="34"/>
      <c r="I47" s="34"/>
      <c r="J47" s="34"/>
      <c r="K47" s="34"/>
      <c r="L47" s="53" t="str">
        <f>IF(K8="","",K8)</f>
        <v>Praha 7</v>
      </c>
      <c r="M47" s="34"/>
      <c r="N47" s="34"/>
      <c r="O47" s="34"/>
      <c r="P47" s="34"/>
      <c r="Q47" s="34"/>
      <c r="R47" s="34"/>
      <c r="S47" s="34"/>
      <c r="T47" s="34"/>
      <c r="U47" s="34"/>
      <c r="V47" s="34"/>
      <c r="W47" s="34"/>
      <c r="X47" s="34"/>
      <c r="Y47" s="34"/>
      <c r="Z47" s="34"/>
      <c r="AA47" s="34"/>
      <c r="AB47" s="34"/>
      <c r="AC47" s="34"/>
      <c r="AD47" s="34"/>
      <c r="AE47" s="34"/>
      <c r="AF47" s="34"/>
      <c r="AG47" s="34"/>
      <c r="AH47" s="34"/>
      <c r="AI47" s="28" t="s">
        <v>23</v>
      </c>
      <c r="AJ47" s="34"/>
      <c r="AK47" s="34"/>
      <c r="AL47" s="34"/>
      <c r="AM47" s="337" t="str">
        <f>IF(AN8= "","",AN8)</f>
        <v>4. 12. 2018</v>
      </c>
      <c r="AN47" s="337"/>
      <c r="AO47" s="34"/>
      <c r="AP47" s="34"/>
      <c r="AQ47" s="34"/>
      <c r="AR47" s="37"/>
    </row>
    <row r="48" spans="2:44" s="1" customFormat="1" ht="6.95" customHeight="1" x14ac:dyDescent="0.2">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7"/>
    </row>
    <row r="49" spans="1:91" s="1" customFormat="1" ht="13.7" customHeight="1" x14ac:dyDescent="0.2">
      <c r="B49" s="33"/>
      <c r="C49" s="28" t="s">
        <v>25</v>
      </c>
      <c r="D49" s="34"/>
      <c r="E49" s="34"/>
      <c r="F49" s="34"/>
      <c r="G49" s="34"/>
      <c r="H49" s="34"/>
      <c r="I49" s="34"/>
      <c r="J49" s="34"/>
      <c r="K49" s="34"/>
      <c r="L49" s="34" t="str">
        <f>IF(E11= "","",E11)</f>
        <v xml:space="preserve"> </v>
      </c>
      <c r="M49" s="34"/>
      <c r="N49" s="34"/>
      <c r="O49" s="34"/>
      <c r="P49" s="34"/>
      <c r="Q49" s="34"/>
      <c r="R49" s="34"/>
      <c r="S49" s="34"/>
      <c r="T49" s="34"/>
      <c r="U49" s="34"/>
      <c r="V49" s="34"/>
      <c r="W49" s="34"/>
      <c r="X49" s="34"/>
      <c r="Y49" s="34"/>
      <c r="Z49" s="34"/>
      <c r="AA49" s="34"/>
      <c r="AB49" s="34"/>
      <c r="AC49" s="34"/>
      <c r="AD49" s="34"/>
      <c r="AE49" s="34"/>
      <c r="AF49" s="34"/>
      <c r="AG49" s="34"/>
      <c r="AH49" s="34"/>
      <c r="AI49" s="28" t="s">
        <v>31</v>
      </c>
      <c r="AJ49" s="34"/>
      <c r="AK49" s="34"/>
      <c r="AL49" s="34"/>
      <c r="AM49" s="333" t="str">
        <f>IF(E17="","",E17)</f>
        <v xml:space="preserve"> </v>
      </c>
      <c r="AN49" s="334"/>
      <c r="AO49" s="334"/>
      <c r="AP49" s="334"/>
      <c r="AQ49" s="34"/>
      <c r="AR49" s="37"/>
      <c r="AS49" s="327" t="s">
        <v>50</v>
      </c>
      <c r="AT49" s="328"/>
      <c r="AU49" s="55"/>
      <c r="AV49" s="55"/>
      <c r="AW49" s="55"/>
      <c r="AX49" s="55"/>
      <c r="AY49" s="55"/>
      <c r="AZ49" s="55"/>
      <c r="BA49" s="55"/>
      <c r="BB49" s="55"/>
      <c r="BC49" s="55"/>
      <c r="BD49" s="56"/>
    </row>
    <row r="50" spans="1:91" s="1" customFormat="1" ht="13.7" customHeight="1" x14ac:dyDescent="0.2">
      <c r="B50" s="33"/>
      <c r="C50" s="28" t="s">
        <v>29</v>
      </c>
      <c r="D50" s="34"/>
      <c r="E50" s="34"/>
      <c r="F50" s="34"/>
      <c r="G50" s="34"/>
      <c r="H50" s="34"/>
      <c r="I50" s="34"/>
      <c r="J50" s="34"/>
      <c r="K50" s="34"/>
      <c r="L50" s="34" t="str">
        <f>IF(E14= "Vyplň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8" t="s">
        <v>33</v>
      </c>
      <c r="AJ50" s="34"/>
      <c r="AK50" s="34"/>
      <c r="AL50" s="34"/>
      <c r="AM50" s="333" t="str">
        <f>IF(E20="","",E20)</f>
        <v xml:space="preserve"> </v>
      </c>
      <c r="AN50" s="334"/>
      <c r="AO50" s="334"/>
      <c r="AP50" s="334"/>
      <c r="AQ50" s="34"/>
      <c r="AR50" s="37"/>
      <c r="AS50" s="329"/>
      <c r="AT50" s="330"/>
      <c r="AU50" s="57"/>
      <c r="AV50" s="57"/>
      <c r="AW50" s="57"/>
      <c r="AX50" s="57"/>
      <c r="AY50" s="57"/>
      <c r="AZ50" s="57"/>
      <c r="BA50" s="57"/>
      <c r="BB50" s="57"/>
      <c r="BC50" s="57"/>
      <c r="BD50" s="58"/>
    </row>
    <row r="51" spans="1:91" s="1" customFormat="1" ht="10.9" customHeight="1" x14ac:dyDescent="0.2">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7"/>
      <c r="AS51" s="331"/>
      <c r="AT51" s="332"/>
      <c r="AU51" s="59"/>
      <c r="AV51" s="59"/>
      <c r="AW51" s="59"/>
      <c r="AX51" s="59"/>
      <c r="AY51" s="59"/>
      <c r="AZ51" s="59"/>
      <c r="BA51" s="59"/>
      <c r="BB51" s="59"/>
      <c r="BC51" s="59"/>
      <c r="BD51" s="60"/>
    </row>
    <row r="52" spans="1:91" s="1" customFormat="1" ht="29.25" customHeight="1" x14ac:dyDescent="0.2">
      <c r="B52" s="33"/>
      <c r="C52" s="346" t="s">
        <v>51</v>
      </c>
      <c r="D52" s="347"/>
      <c r="E52" s="347"/>
      <c r="F52" s="347"/>
      <c r="G52" s="347"/>
      <c r="H52" s="61"/>
      <c r="I52" s="348" t="s">
        <v>52</v>
      </c>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9" t="s">
        <v>53</v>
      </c>
      <c r="AH52" s="347"/>
      <c r="AI52" s="347"/>
      <c r="AJ52" s="347"/>
      <c r="AK52" s="347"/>
      <c r="AL52" s="347"/>
      <c r="AM52" s="347"/>
      <c r="AN52" s="348" t="s">
        <v>54</v>
      </c>
      <c r="AO52" s="347"/>
      <c r="AP52" s="347"/>
      <c r="AQ52" s="62" t="s">
        <v>55</v>
      </c>
      <c r="AR52" s="37"/>
      <c r="AS52" s="63" t="s">
        <v>56</v>
      </c>
      <c r="AT52" s="64" t="s">
        <v>57</v>
      </c>
      <c r="AU52" s="64" t="s">
        <v>58</v>
      </c>
      <c r="AV52" s="64" t="s">
        <v>59</v>
      </c>
      <c r="AW52" s="64" t="s">
        <v>60</v>
      </c>
      <c r="AX52" s="64" t="s">
        <v>61</v>
      </c>
      <c r="AY52" s="64" t="s">
        <v>62</v>
      </c>
      <c r="AZ52" s="64" t="s">
        <v>63</v>
      </c>
      <c r="BA52" s="64" t="s">
        <v>64</v>
      </c>
      <c r="BB52" s="64" t="s">
        <v>65</v>
      </c>
      <c r="BC52" s="64" t="s">
        <v>66</v>
      </c>
      <c r="BD52" s="65" t="s">
        <v>67</v>
      </c>
    </row>
    <row r="53" spans="1:91" s="1" customFormat="1" ht="10.9" customHeight="1" x14ac:dyDescent="0.2">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7"/>
      <c r="AS53" s="66"/>
      <c r="AT53" s="67"/>
      <c r="AU53" s="67"/>
      <c r="AV53" s="67"/>
      <c r="AW53" s="67"/>
      <c r="AX53" s="67"/>
      <c r="AY53" s="67"/>
      <c r="AZ53" s="67"/>
      <c r="BA53" s="67"/>
      <c r="BB53" s="67"/>
      <c r="BC53" s="67"/>
      <c r="BD53" s="68"/>
    </row>
    <row r="54" spans="1:91" s="4" customFormat="1" ht="32.450000000000003" customHeight="1" x14ac:dyDescent="0.2">
      <c r="B54" s="69"/>
      <c r="C54" s="70" t="s">
        <v>68</v>
      </c>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353">
        <f>ROUND(SUM(AG55:AG56),2)</f>
        <v>0</v>
      </c>
      <c r="AH54" s="353"/>
      <c r="AI54" s="353"/>
      <c r="AJ54" s="353"/>
      <c r="AK54" s="353"/>
      <c r="AL54" s="353"/>
      <c r="AM54" s="353"/>
      <c r="AN54" s="354">
        <f>SUM(AG54,AT54)</f>
        <v>0</v>
      </c>
      <c r="AO54" s="354"/>
      <c r="AP54" s="354"/>
      <c r="AQ54" s="73" t="s">
        <v>19</v>
      </c>
      <c r="AR54" s="74"/>
      <c r="AS54" s="75">
        <f>ROUND(SUM(AS55:AS56),2)</f>
        <v>0</v>
      </c>
      <c r="AT54" s="76">
        <f>ROUND(SUM(AV54:AW54),2)</f>
        <v>0</v>
      </c>
      <c r="AU54" s="77">
        <f>ROUND(SUM(AU55:AU56),5)</f>
        <v>0</v>
      </c>
      <c r="AV54" s="76">
        <f>ROUND(AZ54*L29,2)</f>
        <v>0</v>
      </c>
      <c r="AW54" s="76">
        <f>ROUND(BA54*L30,2)</f>
        <v>0</v>
      </c>
      <c r="AX54" s="76">
        <f>ROUND(BB54*L29,2)</f>
        <v>0</v>
      </c>
      <c r="AY54" s="76">
        <f>ROUND(BC54*L30,2)</f>
        <v>0</v>
      </c>
      <c r="AZ54" s="76">
        <f>ROUND(SUM(AZ55:AZ56),2)</f>
        <v>0</v>
      </c>
      <c r="BA54" s="76">
        <f>ROUND(SUM(BA55:BA56),2)</f>
        <v>0</v>
      </c>
      <c r="BB54" s="76">
        <f>ROUND(SUM(BB55:BB56),2)</f>
        <v>0</v>
      </c>
      <c r="BC54" s="76">
        <f>ROUND(SUM(BC55:BC56),2)</f>
        <v>0</v>
      </c>
      <c r="BD54" s="78">
        <f>ROUND(SUM(BD55:BD56),2)</f>
        <v>0</v>
      </c>
      <c r="BS54" s="79" t="s">
        <v>69</v>
      </c>
      <c r="BT54" s="79" t="s">
        <v>70</v>
      </c>
      <c r="BU54" s="80" t="s">
        <v>71</v>
      </c>
      <c r="BV54" s="79" t="s">
        <v>72</v>
      </c>
      <c r="BW54" s="79" t="s">
        <v>5</v>
      </c>
      <c r="BX54" s="79" t="s">
        <v>73</v>
      </c>
      <c r="CL54" s="79" t="s">
        <v>19</v>
      </c>
    </row>
    <row r="55" spans="1:91" s="5" customFormat="1" ht="16.5" customHeight="1" x14ac:dyDescent="0.2">
      <c r="A55" s="81" t="s">
        <v>74</v>
      </c>
      <c r="B55" s="82"/>
      <c r="C55" s="83"/>
      <c r="D55" s="352" t="s">
        <v>75</v>
      </c>
      <c r="E55" s="352"/>
      <c r="F55" s="352"/>
      <c r="G55" s="352"/>
      <c r="H55" s="352"/>
      <c r="I55" s="84"/>
      <c r="J55" s="352" t="s">
        <v>76</v>
      </c>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0">
        <f>'SO 100 - Komunikace a zpe...'!J30</f>
        <v>0</v>
      </c>
      <c r="AH55" s="351"/>
      <c r="AI55" s="351"/>
      <c r="AJ55" s="351"/>
      <c r="AK55" s="351"/>
      <c r="AL55" s="351"/>
      <c r="AM55" s="351"/>
      <c r="AN55" s="350">
        <f>SUM(AG55,AT55)</f>
        <v>0</v>
      </c>
      <c r="AO55" s="351"/>
      <c r="AP55" s="351"/>
      <c r="AQ55" s="85" t="s">
        <v>77</v>
      </c>
      <c r="AR55" s="86"/>
      <c r="AS55" s="87">
        <v>0</v>
      </c>
      <c r="AT55" s="88">
        <f>ROUND(SUM(AV55:AW55),2)</f>
        <v>0</v>
      </c>
      <c r="AU55" s="89">
        <f>'SO 100 - Komunikace a zpe...'!P88</f>
        <v>0</v>
      </c>
      <c r="AV55" s="88">
        <f>'SO 100 - Komunikace a zpe...'!J33</f>
        <v>0</v>
      </c>
      <c r="AW55" s="88">
        <f>'SO 100 - Komunikace a zpe...'!J34</f>
        <v>0</v>
      </c>
      <c r="AX55" s="88">
        <f>'SO 100 - Komunikace a zpe...'!J35</f>
        <v>0</v>
      </c>
      <c r="AY55" s="88">
        <f>'SO 100 - Komunikace a zpe...'!J36</f>
        <v>0</v>
      </c>
      <c r="AZ55" s="88">
        <f>'SO 100 - Komunikace a zpe...'!F33</f>
        <v>0</v>
      </c>
      <c r="BA55" s="88">
        <f>'SO 100 - Komunikace a zpe...'!F34</f>
        <v>0</v>
      </c>
      <c r="BB55" s="88">
        <f>'SO 100 - Komunikace a zpe...'!F35</f>
        <v>0</v>
      </c>
      <c r="BC55" s="88">
        <f>'SO 100 - Komunikace a zpe...'!F36</f>
        <v>0</v>
      </c>
      <c r="BD55" s="90">
        <f>'SO 100 - Komunikace a zpe...'!F37</f>
        <v>0</v>
      </c>
      <c r="BT55" s="91" t="s">
        <v>78</v>
      </c>
      <c r="BV55" s="91" t="s">
        <v>72</v>
      </c>
      <c r="BW55" s="91" t="s">
        <v>79</v>
      </c>
      <c r="BX55" s="91" t="s">
        <v>5</v>
      </c>
      <c r="CL55" s="91" t="s">
        <v>19</v>
      </c>
      <c r="CM55" s="91" t="s">
        <v>80</v>
      </c>
    </row>
    <row r="56" spans="1:91" s="5" customFormat="1" ht="16.5" customHeight="1" x14ac:dyDescent="0.2">
      <c r="A56" s="81" t="s">
        <v>74</v>
      </c>
      <c r="B56" s="82"/>
      <c r="C56" s="83"/>
      <c r="D56" s="352" t="s">
        <v>81</v>
      </c>
      <c r="E56" s="352"/>
      <c r="F56" s="352"/>
      <c r="G56" s="352"/>
      <c r="H56" s="352"/>
      <c r="I56" s="84"/>
      <c r="J56" s="352" t="s">
        <v>82</v>
      </c>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0">
        <f>'SO 200 - Vedlejší rozpočt...'!J30</f>
        <v>0</v>
      </c>
      <c r="AH56" s="351"/>
      <c r="AI56" s="351"/>
      <c r="AJ56" s="351"/>
      <c r="AK56" s="351"/>
      <c r="AL56" s="351"/>
      <c r="AM56" s="351"/>
      <c r="AN56" s="350">
        <f>SUM(AG56,AT56)</f>
        <v>0</v>
      </c>
      <c r="AO56" s="351"/>
      <c r="AP56" s="351"/>
      <c r="AQ56" s="85" t="s">
        <v>77</v>
      </c>
      <c r="AR56" s="86"/>
      <c r="AS56" s="92">
        <v>0</v>
      </c>
      <c r="AT56" s="93">
        <f>ROUND(SUM(AV56:AW56),2)</f>
        <v>0</v>
      </c>
      <c r="AU56" s="94">
        <f>'SO 200 - Vedlejší rozpočt...'!P86</f>
        <v>0</v>
      </c>
      <c r="AV56" s="93">
        <f>'SO 200 - Vedlejší rozpočt...'!J33</f>
        <v>0</v>
      </c>
      <c r="AW56" s="93">
        <f>'SO 200 - Vedlejší rozpočt...'!J34</f>
        <v>0</v>
      </c>
      <c r="AX56" s="93">
        <f>'SO 200 - Vedlejší rozpočt...'!J35</f>
        <v>0</v>
      </c>
      <c r="AY56" s="93">
        <f>'SO 200 - Vedlejší rozpočt...'!J36</f>
        <v>0</v>
      </c>
      <c r="AZ56" s="93">
        <f>'SO 200 - Vedlejší rozpočt...'!F33</f>
        <v>0</v>
      </c>
      <c r="BA56" s="93">
        <f>'SO 200 - Vedlejší rozpočt...'!F34</f>
        <v>0</v>
      </c>
      <c r="BB56" s="93">
        <f>'SO 200 - Vedlejší rozpočt...'!F35</f>
        <v>0</v>
      </c>
      <c r="BC56" s="93">
        <f>'SO 200 - Vedlejší rozpočt...'!F36</f>
        <v>0</v>
      </c>
      <c r="BD56" s="95">
        <f>'SO 200 - Vedlejší rozpočt...'!F37</f>
        <v>0</v>
      </c>
      <c r="BT56" s="91" t="s">
        <v>78</v>
      </c>
      <c r="BV56" s="91" t="s">
        <v>72</v>
      </c>
      <c r="BW56" s="91" t="s">
        <v>83</v>
      </c>
      <c r="BX56" s="91" t="s">
        <v>5</v>
      </c>
      <c r="CL56" s="91" t="s">
        <v>19</v>
      </c>
      <c r="CM56" s="91" t="s">
        <v>80</v>
      </c>
    </row>
    <row r="57" spans="1:91" s="1" customFormat="1" ht="30" customHeight="1" x14ac:dyDescent="0.2">
      <c r="B57" s="33"/>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7"/>
    </row>
    <row r="58" spans="1:91" s="1" customFormat="1" ht="6.95" customHeight="1" x14ac:dyDescent="0.2">
      <c r="B58" s="45"/>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37"/>
    </row>
  </sheetData>
  <sheetProtection algorithmName="SHA-512" hashValue="pRQjdY00qyPQMZUZS6xch5sPl5JvPv4ZyjoYcGRsrKlAv5Z6rQzhe9tFggi1B13icKOUzN7V99ijqgjC2MgRDQ==" saltValue="yza9MOjQomB8BxrIdtlFa++A1U+rlKQHvVChFai6HTc/cr+Od4/klX0zfJe1TTqSYDguyKnwyCOoDeIeRbju1g==" spinCount="100000" sheet="1" objects="1" scenarios="1" formatColumns="0" formatRows="0"/>
  <mergeCells count="46">
    <mergeCell ref="AG54:AM54"/>
    <mergeCell ref="AN54:AP54"/>
    <mergeCell ref="AN55:AP55"/>
    <mergeCell ref="AG55:AM55"/>
    <mergeCell ref="D55:H55"/>
    <mergeCell ref="J55:AF55"/>
    <mergeCell ref="AN56:AP56"/>
    <mergeCell ref="AG56:AM56"/>
    <mergeCell ref="D56:H56"/>
    <mergeCell ref="J56:AF56"/>
    <mergeCell ref="L33:P33"/>
    <mergeCell ref="C52:G52"/>
    <mergeCell ref="I52:AF52"/>
    <mergeCell ref="AG52:AM52"/>
    <mergeCell ref="AN52:AP52"/>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SO 100 - Komunikace a zpe...'!C2" display="/"/>
    <hyperlink ref="A56" location="'SO 200 - Vedlejší rozpočt...'!C2" display="/"/>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488"/>
  <sheetViews>
    <sheetView showGridLines="0" workbookViewId="0"/>
  </sheetViews>
  <sheetFormatPr defaultRowHeight="15" x14ac:dyDescent="0.2"/>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96"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x14ac:dyDescent="0.2">
      <c r="L2" s="326"/>
      <c r="M2" s="326"/>
      <c r="N2" s="326"/>
      <c r="O2" s="326"/>
      <c r="P2" s="326"/>
      <c r="Q2" s="326"/>
      <c r="R2" s="326"/>
      <c r="S2" s="326"/>
      <c r="T2" s="326"/>
      <c r="U2" s="326"/>
      <c r="V2" s="326"/>
      <c r="AT2" s="16" t="s">
        <v>79</v>
      </c>
    </row>
    <row r="3" spans="2:46" ht="6.95" customHeight="1" x14ac:dyDescent="0.2">
      <c r="B3" s="97"/>
      <c r="C3" s="98"/>
      <c r="D3" s="98"/>
      <c r="E3" s="98"/>
      <c r="F3" s="98"/>
      <c r="G3" s="98"/>
      <c r="H3" s="98"/>
      <c r="I3" s="99"/>
      <c r="J3" s="98"/>
      <c r="K3" s="98"/>
      <c r="L3" s="19"/>
      <c r="AT3" s="16" t="s">
        <v>80</v>
      </c>
    </row>
    <row r="4" spans="2:46" ht="24.95" customHeight="1" x14ac:dyDescent="0.2">
      <c r="B4" s="19"/>
      <c r="D4" s="100" t="s">
        <v>84</v>
      </c>
      <c r="L4" s="19"/>
      <c r="M4" s="23" t="s">
        <v>10</v>
      </c>
      <c r="AT4" s="16" t="s">
        <v>4</v>
      </c>
    </row>
    <row r="5" spans="2:46" ht="6.95" customHeight="1" x14ac:dyDescent="0.2">
      <c r="B5" s="19"/>
      <c r="L5" s="19"/>
    </row>
    <row r="6" spans="2:46" ht="12" customHeight="1" x14ac:dyDescent="0.2">
      <c r="B6" s="19"/>
      <c r="D6" s="101" t="s">
        <v>16</v>
      </c>
      <c r="L6" s="19"/>
    </row>
    <row r="7" spans="2:46" ht="16.5" customHeight="1" x14ac:dyDescent="0.2">
      <c r="B7" s="19"/>
      <c r="E7" s="355" t="str">
        <f>'Rekapitulace stavby'!K6</f>
        <v>BESIP Tusarova - Osadní, zvýšená plocha křižovatky</v>
      </c>
      <c r="F7" s="356"/>
      <c r="G7" s="356"/>
      <c r="H7" s="356"/>
      <c r="L7" s="19"/>
    </row>
    <row r="8" spans="2:46" s="1" customFormat="1" ht="12" customHeight="1" x14ac:dyDescent="0.2">
      <c r="B8" s="37"/>
      <c r="D8" s="101" t="s">
        <v>85</v>
      </c>
      <c r="I8" s="102"/>
      <c r="L8" s="37"/>
    </row>
    <row r="9" spans="2:46" s="1" customFormat="1" ht="36.950000000000003" customHeight="1" x14ac:dyDescent="0.2">
      <c r="B9" s="37"/>
      <c r="E9" s="357" t="s">
        <v>86</v>
      </c>
      <c r="F9" s="358"/>
      <c r="G9" s="358"/>
      <c r="H9" s="358"/>
      <c r="I9" s="102"/>
      <c r="L9" s="37"/>
    </row>
    <row r="10" spans="2:46" s="1" customFormat="1" ht="11.25" x14ac:dyDescent="0.2">
      <c r="B10" s="37"/>
      <c r="I10" s="102"/>
      <c r="L10" s="37"/>
    </row>
    <row r="11" spans="2:46" s="1" customFormat="1" ht="12" customHeight="1" x14ac:dyDescent="0.2">
      <c r="B11" s="37"/>
      <c r="D11" s="101" t="s">
        <v>18</v>
      </c>
      <c r="F11" s="16" t="s">
        <v>19</v>
      </c>
      <c r="I11" s="103" t="s">
        <v>20</v>
      </c>
      <c r="J11" s="16" t="s">
        <v>19</v>
      </c>
      <c r="L11" s="37"/>
    </row>
    <row r="12" spans="2:46" s="1" customFormat="1" ht="12" customHeight="1" x14ac:dyDescent="0.2">
      <c r="B12" s="37"/>
      <c r="D12" s="101" t="s">
        <v>21</v>
      </c>
      <c r="F12" s="16" t="s">
        <v>22</v>
      </c>
      <c r="I12" s="103" t="s">
        <v>23</v>
      </c>
      <c r="J12" s="104" t="str">
        <f>'Rekapitulace stavby'!AN8</f>
        <v>4. 12. 2018</v>
      </c>
      <c r="L12" s="37"/>
    </row>
    <row r="13" spans="2:46" s="1" customFormat="1" ht="10.9" customHeight="1" x14ac:dyDescent="0.2">
      <c r="B13" s="37"/>
      <c r="I13" s="102"/>
      <c r="L13" s="37"/>
    </row>
    <row r="14" spans="2:46" s="1" customFormat="1" ht="12" customHeight="1" x14ac:dyDescent="0.2">
      <c r="B14" s="37"/>
      <c r="D14" s="101" t="s">
        <v>25</v>
      </c>
      <c r="I14" s="103" t="s">
        <v>26</v>
      </c>
      <c r="J14" s="16" t="str">
        <f>IF('Rekapitulace stavby'!AN10="","",'Rekapitulace stavby'!AN10)</f>
        <v/>
      </c>
      <c r="L14" s="37"/>
    </row>
    <row r="15" spans="2:46" s="1" customFormat="1" ht="18" customHeight="1" x14ac:dyDescent="0.2">
      <c r="B15" s="37"/>
      <c r="E15" s="16" t="str">
        <f>IF('Rekapitulace stavby'!E11="","",'Rekapitulace stavby'!E11)</f>
        <v xml:space="preserve"> </v>
      </c>
      <c r="I15" s="103" t="s">
        <v>28</v>
      </c>
      <c r="J15" s="16" t="str">
        <f>IF('Rekapitulace stavby'!AN11="","",'Rekapitulace stavby'!AN11)</f>
        <v/>
      </c>
      <c r="L15" s="37"/>
    </row>
    <row r="16" spans="2:46" s="1" customFormat="1" ht="6.95" customHeight="1" x14ac:dyDescent="0.2">
      <c r="B16" s="37"/>
      <c r="I16" s="102"/>
      <c r="L16" s="37"/>
    </row>
    <row r="17" spans="2:12" s="1" customFormat="1" ht="12" customHeight="1" x14ac:dyDescent="0.2">
      <c r="B17" s="37"/>
      <c r="D17" s="101" t="s">
        <v>29</v>
      </c>
      <c r="I17" s="103" t="s">
        <v>26</v>
      </c>
      <c r="J17" s="29" t="str">
        <f>'Rekapitulace stavby'!AN13</f>
        <v>Vyplň údaj</v>
      </c>
      <c r="L17" s="37"/>
    </row>
    <row r="18" spans="2:12" s="1" customFormat="1" ht="18" customHeight="1" x14ac:dyDescent="0.2">
      <c r="B18" s="37"/>
      <c r="E18" s="359" t="str">
        <f>'Rekapitulace stavby'!E14</f>
        <v>Vyplň údaj</v>
      </c>
      <c r="F18" s="360"/>
      <c r="G18" s="360"/>
      <c r="H18" s="360"/>
      <c r="I18" s="103" t="s">
        <v>28</v>
      </c>
      <c r="J18" s="29" t="str">
        <f>'Rekapitulace stavby'!AN14</f>
        <v>Vyplň údaj</v>
      </c>
      <c r="L18" s="37"/>
    </row>
    <row r="19" spans="2:12" s="1" customFormat="1" ht="6.95" customHeight="1" x14ac:dyDescent="0.2">
      <c r="B19" s="37"/>
      <c r="I19" s="102"/>
      <c r="L19" s="37"/>
    </row>
    <row r="20" spans="2:12" s="1" customFormat="1" ht="12" customHeight="1" x14ac:dyDescent="0.2">
      <c r="B20" s="37"/>
      <c r="D20" s="101" t="s">
        <v>31</v>
      </c>
      <c r="I20" s="103" t="s">
        <v>26</v>
      </c>
      <c r="J20" s="16" t="str">
        <f>IF('Rekapitulace stavby'!AN16="","",'Rekapitulace stavby'!AN16)</f>
        <v/>
      </c>
      <c r="L20" s="37"/>
    </row>
    <row r="21" spans="2:12" s="1" customFormat="1" ht="18" customHeight="1" x14ac:dyDescent="0.2">
      <c r="B21" s="37"/>
      <c r="E21" s="16" t="str">
        <f>IF('Rekapitulace stavby'!E17="","",'Rekapitulace stavby'!E17)</f>
        <v xml:space="preserve"> </v>
      </c>
      <c r="I21" s="103" t="s">
        <v>28</v>
      </c>
      <c r="J21" s="16" t="str">
        <f>IF('Rekapitulace stavby'!AN17="","",'Rekapitulace stavby'!AN17)</f>
        <v/>
      </c>
      <c r="L21" s="37"/>
    </row>
    <row r="22" spans="2:12" s="1" customFormat="1" ht="6.95" customHeight="1" x14ac:dyDescent="0.2">
      <c r="B22" s="37"/>
      <c r="I22" s="102"/>
      <c r="L22" s="37"/>
    </row>
    <row r="23" spans="2:12" s="1" customFormat="1" ht="12" customHeight="1" x14ac:dyDescent="0.2">
      <c r="B23" s="37"/>
      <c r="D23" s="101" t="s">
        <v>33</v>
      </c>
      <c r="I23" s="103" t="s">
        <v>26</v>
      </c>
      <c r="J23" s="16" t="str">
        <f>IF('Rekapitulace stavby'!AN19="","",'Rekapitulace stavby'!AN19)</f>
        <v/>
      </c>
      <c r="L23" s="37"/>
    </row>
    <row r="24" spans="2:12" s="1" customFormat="1" ht="18" customHeight="1" x14ac:dyDescent="0.2">
      <c r="B24" s="37"/>
      <c r="E24" s="16" t="str">
        <f>IF('Rekapitulace stavby'!E20="","",'Rekapitulace stavby'!E20)</f>
        <v xml:space="preserve"> </v>
      </c>
      <c r="I24" s="103" t="s">
        <v>28</v>
      </c>
      <c r="J24" s="16" t="str">
        <f>IF('Rekapitulace stavby'!AN20="","",'Rekapitulace stavby'!AN20)</f>
        <v/>
      </c>
      <c r="L24" s="37"/>
    </row>
    <row r="25" spans="2:12" s="1" customFormat="1" ht="6.95" customHeight="1" x14ac:dyDescent="0.2">
      <c r="B25" s="37"/>
      <c r="I25" s="102"/>
      <c r="L25" s="37"/>
    </row>
    <row r="26" spans="2:12" s="1" customFormat="1" ht="12" customHeight="1" x14ac:dyDescent="0.2">
      <c r="B26" s="37"/>
      <c r="D26" s="101" t="s">
        <v>34</v>
      </c>
      <c r="I26" s="102"/>
      <c r="L26" s="37"/>
    </row>
    <row r="27" spans="2:12" s="6" customFormat="1" ht="16.5" customHeight="1" x14ac:dyDescent="0.2">
      <c r="B27" s="105"/>
      <c r="E27" s="361" t="s">
        <v>19</v>
      </c>
      <c r="F27" s="361"/>
      <c r="G27" s="361"/>
      <c r="H27" s="361"/>
      <c r="I27" s="106"/>
      <c r="L27" s="105"/>
    </row>
    <row r="28" spans="2:12" s="1" customFormat="1" ht="6.95" customHeight="1" x14ac:dyDescent="0.2">
      <c r="B28" s="37"/>
      <c r="I28" s="102"/>
      <c r="L28" s="37"/>
    </row>
    <row r="29" spans="2:12" s="1" customFormat="1" ht="6.95" customHeight="1" x14ac:dyDescent="0.2">
      <c r="B29" s="37"/>
      <c r="D29" s="55"/>
      <c r="E29" s="55"/>
      <c r="F29" s="55"/>
      <c r="G29" s="55"/>
      <c r="H29" s="55"/>
      <c r="I29" s="107"/>
      <c r="J29" s="55"/>
      <c r="K29" s="55"/>
      <c r="L29" s="37"/>
    </row>
    <row r="30" spans="2:12" s="1" customFormat="1" ht="25.35" customHeight="1" x14ac:dyDescent="0.2">
      <c r="B30" s="37"/>
      <c r="D30" s="108" t="s">
        <v>36</v>
      </c>
      <c r="I30" s="102"/>
      <c r="J30" s="109">
        <f>ROUND(J88, 2)</f>
        <v>0</v>
      </c>
      <c r="L30" s="37"/>
    </row>
    <row r="31" spans="2:12" s="1" customFormat="1" ht="6.95" customHeight="1" x14ac:dyDescent="0.2">
      <c r="B31" s="37"/>
      <c r="D31" s="55"/>
      <c r="E31" s="55"/>
      <c r="F31" s="55"/>
      <c r="G31" s="55"/>
      <c r="H31" s="55"/>
      <c r="I31" s="107"/>
      <c r="J31" s="55"/>
      <c r="K31" s="55"/>
      <c r="L31" s="37"/>
    </row>
    <row r="32" spans="2:12" s="1" customFormat="1" ht="14.45" customHeight="1" x14ac:dyDescent="0.2">
      <c r="B32" s="37"/>
      <c r="F32" s="110" t="s">
        <v>38</v>
      </c>
      <c r="I32" s="111" t="s">
        <v>37</v>
      </c>
      <c r="J32" s="110" t="s">
        <v>39</v>
      </c>
      <c r="L32" s="37"/>
    </row>
    <row r="33" spans="2:12" s="1" customFormat="1" ht="14.45" customHeight="1" x14ac:dyDescent="0.2">
      <c r="B33" s="37"/>
      <c r="D33" s="101" t="s">
        <v>40</v>
      </c>
      <c r="E33" s="101" t="s">
        <v>41</v>
      </c>
      <c r="F33" s="112">
        <f>ROUND((SUM(BE88:BE487)),  2)</f>
        <v>0</v>
      </c>
      <c r="I33" s="113">
        <v>0.21</v>
      </c>
      <c r="J33" s="112">
        <f>ROUND(((SUM(BE88:BE487))*I33),  2)</f>
        <v>0</v>
      </c>
      <c r="L33" s="37"/>
    </row>
    <row r="34" spans="2:12" s="1" customFormat="1" ht="14.45" customHeight="1" x14ac:dyDescent="0.2">
      <c r="B34" s="37"/>
      <c r="E34" s="101" t="s">
        <v>42</v>
      </c>
      <c r="F34" s="112">
        <f>ROUND((SUM(BF88:BF487)),  2)</f>
        <v>0</v>
      </c>
      <c r="I34" s="113">
        <v>0.15</v>
      </c>
      <c r="J34" s="112">
        <f>ROUND(((SUM(BF88:BF487))*I34),  2)</f>
        <v>0</v>
      </c>
      <c r="L34" s="37"/>
    </row>
    <row r="35" spans="2:12" s="1" customFormat="1" ht="14.45" hidden="1" customHeight="1" x14ac:dyDescent="0.2">
      <c r="B35" s="37"/>
      <c r="E35" s="101" t="s">
        <v>43</v>
      </c>
      <c r="F35" s="112">
        <f>ROUND((SUM(BG88:BG487)),  2)</f>
        <v>0</v>
      </c>
      <c r="I35" s="113">
        <v>0.21</v>
      </c>
      <c r="J35" s="112">
        <f>0</f>
        <v>0</v>
      </c>
      <c r="L35" s="37"/>
    </row>
    <row r="36" spans="2:12" s="1" customFormat="1" ht="14.45" hidden="1" customHeight="1" x14ac:dyDescent="0.2">
      <c r="B36" s="37"/>
      <c r="E36" s="101" t="s">
        <v>44</v>
      </c>
      <c r="F36" s="112">
        <f>ROUND((SUM(BH88:BH487)),  2)</f>
        <v>0</v>
      </c>
      <c r="I36" s="113">
        <v>0.15</v>
      </c>
      <c r="J36" s="112">
        <f>0</f>
        <v>0</v>
      </c>
      <c r="L36" s="37"/>
    </row>
    <row r="37" spans="2:12" s="1" customFormat="1" ht="14.45" hidden="1" customHeight="1" x14ac:dyDescent="0.2">
      <c r="B37" s="37"/>
      <c r="E37" s="101" t="s">
        <v>45</v>
      </c>
      <c r="F37" s="112">
        <f>ROUND((SUM(BI88:BI487)),  2)</f>
        <v>0</v>
      </c>
      <c r="I37" s="113">
        <v>0</v>
      </c>
      <c r="J37" s="112">
        <f>0</f>
        <v>0</v>
      </c>
      <c r="L37" s="37"/>
    </row>
    <row r="38" spans="2:12" s="1" customFormat="1" ht="6.95" customHeight="1" x14ac:dyDescent="0.2">
      <c r="B38" s="37"/>
      <c r="I38" s="102"/>
      <c r="L38" s="37"/>
    </row>
    <row r="39" spans="2:12" s="1" customFormat="1" ht="25.35" customHeight="1" x14ac:dyDescent="0.2">
      <c r="B39" s="37"/>
      <c r="C39" s="114"/>
      <c r="D39" s="115" t="s">
        <v>46</v>
      </c>
      <c r="E39" s="116"/>
      <c r="F39" s="116"/>
      <c r="G39" s="117" t="s">
        <v>47</v>
      </c>
      <c r="H39" s="118" t="s">
        <v>48</v>
      </c>
      <c r="I39" s="119"/>
      <c r="J39" s="120">
        <f>SUM(J30:J37)</f>
        <v>0</v>
      </c>
      <c r="K39" s="121"/>
      <c r="L39" s="37"/>
    </row>
    <row r="40" spans="2:12" s="1" customFormat="1" ht="14.45" customHeight="1" x14ac:dyDescent="0.2">
      <c r="B40" s="122"/>
      <c r="C40" s="123"/>
      <c r="D40" s="123"/>
      <c r="E40" s="123"/>
      <c r="F40" s="123"/>
      <c r="G40" s="123"/>
      <c r="H40" s="123"/>
      <c r="I40" s="124"/>
      <c r="J40" s="123"/>
      <c r="K40" s="123"/>
      <c r="L40" s="37"/>
    </row>
    <row r="44" spans="2:12" s="1" customFormat="1" ht="6.95" customHeight="1" x14ac:dyDescent="0.2">
      <c r="B44" s="125"/>
      <c r="C44" s="126"/>
      <c r="D44" s="126"/>
      <c r="E44" s="126"/>
      <c r="F44" s="126"/>
      <c r="G44" s="126"/>
      <c r="H44" s="126"/>
      <c r="I44" s="127"/>
      <c r="J44" s="126"/>
      <c r="K44" s="126"/>
      <c r="L44" s="37"/>
    </row>
    <row r="45" spans="2:12" s="1" customFormat="1" ht="24.95" customHeight="1" x14ac:dyDescent="0.2">
      <c r="B45" s="33"/>
      <c r="C45" s="22" t="s">
        <v>87</v>
      </c>
      <c r="D45" s="34"/>
      <c r="E45" s="34"/>
      <c r="F45" s="34"/>
      <c r="G45" s="34"/>
      <c r="H45" s="34"/>
      <c r="I45" s="102"/>
      <c r="J45" s="34"/>
      <c r="K45" s="34"/>
      <c r="L45" s="37"/>
    </row>
    <row r="46" spans="2:12" s="1" customFormat="1" ht="6.95" customHeight="1" x14ac:dyDescent="0.2">
      <c r="B46" s="33"/>
      <c r="C46" s="34"/>
      <c r="D46" s="34"/>
      <c r="E46" s="34"/>
      <c r="F46" s="34"/>
      <c r="G46" s="34"/>
      <c r="H46" s="34"/>
      <c r="I46" s="102"/>
      <c r="J46" s="34"/>
      <c r="K46" s="34"/>
      <c r="L46" s="37"/>
    </row>
    <row r="47" spans="2:12" s="1" customFormat="1" ht="12" customHeight="1" x14ac:dyDescent="0.2">
      <c r="B47" s="33"/>
      <c r="C47" s="28" t="s">
        <v>16</v>
      </c>
      <c r="D47" s="34"/>
      <c r="E47" s="34"/>
      <c r="F47" s="34"/>
      <c r="G47" s="34"/>
      <c r="H47" s="34"/>
      <c r="I47" s="102"/>
      <c r="J47" s="34"/>
      <c r="K47" s="34"/>
      <c r="L47" s="37"/>
    </row>
    <row r="48" spans="2:12" s="1" customFormat="1" ht="16.5" customHeight="1" x14ac:dyDescent="0.2">
      <c r="B48" s="33"/>
      <c r="C48" s="34"/>
      <c r="D48" s="34"/>
      <c r="E48" s="362" t="str">
        <f>E7</f>
        <v>BESIP Tusarova - Osadní, zvýšená plocha křižovatky</v>
      </c>
      <c r="F48" s="363"/>
      <c r="G48" s="363"/>
      <c r="H48" s="363"/>
      <c r="I48" s="102"/>
      <c r="J48" s="34"/>
      <c r="K48" s="34"/>
      <c r="L48" s="37"/>
    </row>
    <row r="49" spans="2:47" s="1" customFormat="1" ht="12" customHeight="1" x14ac:dyDescent="0.2">
      <c r="B49" s="33"/>
      <c r="C49" s="28" t="s">
        <v>85</v>
      </c>
      <c r="D49" s="34"/>
      <c r="E49" s="34"/>
      <c r="F49" s="34"/>
      <c r="G49" s="34"/>
      <c r="H49" s="34"/>
      <c r="I49" s="102"/>
      <c r="J49" s="34"/>
      <c r="K49" s="34"/>
      <c r="L49" s="37"/>
    </row>
    <row r="50" spans="2:47" s="1" customFormat="1" ht="16.5" customHeight="1" x14ac:dyDescent="0.2">
      <c r="B50" s="33"/>
      <c r="C50" s="34"/>
      <c r="D50" s="34"/>
      <c r="E50" s="335" t="str">
        <f>E9</f>
        <v>SO 100 - Komunikace a zpevněné plochy</v>
      </c>
      <c r="F50" s="334"/>
      <c r="G50" s="334"/>
      <c r="H50" s="334"/>
      <c r="I50" s="102"/>
      <c r="J50" s="34"/>
      <c r="K50" s="34"/>
      <c r="L50" s="37"/>
    </row>
    <row r="51" spans="2:47" s="1" customFormat="1" ht="6.95" customHeight="1" x14ac:dyDescent="0.2">
      <c r="B51" s="33"/>
      <c r="C51" s="34"/>
      <c r="D51" s="34"/>
      <c r="E51" s="34"/>
      <c r="F51" s="34"/>
      <c r="G51" s="34"/>
      <c r="H51" s="34"/>
      <c r="I51" s="102"/>
      <c r="J51" s="34"/>
      <c r="K51" s="34"/>
      <c r="L51" s="37"/>
    </row>
    <row r="52" spans="2:47" s="1" customFormat="1" ht="12" customHeight="1" x14ac:dyDescent="0.2">
      <c r="B52" s="33"/>
      <c r="C52" s="28" t="s">
        <v>21</v>
      </c>
      <c r="D52" s="34"/>
      <c r="E52" s="34"/>
      <c r="F52" s="26" t="str">
        <f>F12</f>
        <v>Praha 7</v>
      </c>
      <c r="G52" s="34"/>
      <c r="H52" s="34"/>
      <c r="I52" s="103" t="s">
        <v>23</v>
      </c>
      <c r="J52" s="54" t="str">
        <f>IF(J12="","",J12)</f>
        <v>4. 12. 2018</v>
      </c>
      <c r="K52" s="34"/>
      <c r="L52" s="37"/>
    </row>
    <row r="53" spans="2:47" s="1" customFormat="1" ht="6.95" customHeight="1" x14ac:dyDescent="0.2">
      <c r="B53" s="33"/>
      <c r="C53" s="34"/>
      <c r="D53" s="34"/>
      <c r="E53" s="34"/>
      <c r="F53" s="34"/>
      <c r="G53" s="34"/>
      <c r="H53" s="34"/>
      <c r="I53" s="102"/>
      <c r="J53" s="34"/>
      <c r="K53" s="34"/>
      <c r="L53" s="37"/>
    </row>
    <row r="54" spans="2:47" s="1" customFormat="1" ht="13.7" customHeight="1" x14ac:dyDescent="0.2">
      <c r="B54" s="33"/>
      <c r="C54" s="28" t="s">
        <v>25</v>
      </c>
      <c r="D54" s="34"/>
      <c r="E54" s="34"/>
      <c r="F54" s="26" t="str">
        <f>E15</f>
        <v xml:space="preserve"> </v>
      </c>
      <c r="G54" s="34"/>
      <c r="H54" s="34"/>
      <c r="I54" s="103" t="s">
        <v>31</v>
      </c>
      <c r="J54" s="31" t="str">
        <f>E21</f>
        <v xml:space="preserve"> </v>
      </c>
      <c r="K54" s="34"/>
      <c r="L54" s="37"/>
    </row>
    <row r="55" spans="2:47" s="1" customFormat="1" ht="13.7" customHeight="1" x14ac:dyDescent="0.2">
      <c r="B55" s="33"/>
      <c r="C55" s="28" t="s">
        <v>29</v>
      </c>
      <c r="D55" s="34"/>
      <c r="E55" s="34"/>
      <c r="F55" s="26" t="str">
        <f>IF(E18="","",E18)</f>
        <v>Vyplň údaj</v>
      </c>
      <c r="G55" s="34"/>
      <c r="H55" s="34"/>
      <c r="I55" s="103" t="s">
        <v>33</v>
      </c>
      <c r="J55" s="31" t="str">
        <f>E24</f>
        <v xml:space="preserve"> </v>
      </c>
      <c r="K55" s="34"/>
      <c r="L55" s="37"/>
    </row>
    <row r="56" spans="2:47" s="1" customFormat="1" ht="10.35" customHeight="1" x14ac:dyDescent="0.2">
      <c r="B56" s="33"/>
      <c r="C56" s="34"/>
      <c r="D56" s="34"/>
      <c r="E56" s="34"/>
      <c r="F56" s="34"/>
      <c r="G56" s="34"/>
      <c r="H56" s="34"/>
      <c r="I56" s="102"/>
      <c r="J56" s="34"/>
      <c r="K56" s="34"/>
      <c r="L56" s="37"/>
    </row>
    <row r="57" spans="2:47" s="1" customFormat="1" ht="29.25" customHeight="1" x14ac:dyDescent="0.2">
      <c r="B57" s="33"/>
      <c r="C57" s="128" t="s">
        <v>88</v>
      </c>
      <c r="D57" s="129"/>
      <c r="E57" s="129"/>
      <c r="F57" s="129"/>
      <c r="G57" s="129"/>
      <c r="H57" s="129"/>
      <c r="I57" s="130"/>
      <c r="J57" s="131" t="s">
        <v>89</v>
      </c>
      <c r="K57" s="129"/>
      <c r="L57" s="37"/>
    </row>
    <row r="58" spans="2:47" s="1" customFormat="1" ht="10.35" customHeight="1" x14ac:dyDescent="0.2">
      <c r="B58" s="33"/>
      <c r="C58" s="34"/>
      <c r="D58" s="34"/>
      <c r="E58" s="34"/>
      <c r="F58" s="34"/>
      <c r="G58" s="34"/>
      <c r="H58" s="34"/>
      <c r="I58" s="102"/>
      <c r="J58" s="34"/>
      <c r="K58" s="34"/>
      <c r="L58" s="37"/>
    </row>
    <row r="59" spans="2:47" s="1" customFormat="1" ht="22.9" customHeight="1" x14ac:dyDescent="0.2">
      <c r="B59" s="33"/>
      <c r="C59" s="132" t="s">
        <v>68</v>
      </c>
      <c r="D59" s="34"/>
      <c r="E59" s="34"/>
      <c r="F59" s="34"/>
      <c r="G59" s="34"/>
      <c r="H59" s="34"/>
      <c r="I59" s="102"/>
      <c r="J59" s="72">
        <f>J88</f>
        <v>0</v>
      </c>
      <c r="K59" s="34"/>
      <c r="L59" s="37"/>
      <c r="AU59" s="16" t="s">
        <v>90</v>
      </c>
    </row>
    <row r="60" spans="2:47" s="7" customFormat="1" ht="24.95" customHeight="1" x14ac:dyDescent="0.2">
      <c r="B60" s="133"/>
      <c r="C60" s="134"/>
      <c r="D60" s="135" t="s">
        <v>91</v>
      </c>
      <c r="E60" s="136"/>
      <c r="F60" s="136"/>
      <c r="G60" s="136"/>
      <c r="H60" s="136"/>
      <c r="I60" s="137"/>
      <c r="J60" s="138">
        <f>J89</f>
        <v>0</v>
      </c>
      <c r="K60" s="134"/>
      <c r="L60" s="139"/>
    </row>
    <row r="61" spans="2:47" s="8" customFormat="1" ht="19.899999999999999" customHeight="1" x14ac:dyDescent="0.2">
      <c r="B61" s="140"/>
      <c r="C61" s="141"/>
      <c r="D61" s="142" t="s">
        <v>92</v>
      </c>
      <c r="E61" s="143"/>
      <c r="F61" s="143"/>
      <c r="G61" s="143"/>
      <c r="H61" s="143"/>
      <c r="I61" s="144"/>
      <c r="J61" s="145">
        <f>J90</f>
        <v>0</v>
      </c>
      <c r="K61" s="141"/>
      <c r="L61" s="146"/>
    </row>
    <row r="62" spans="2:47" s="8" customFormat="1" ht="19.899999999999999" customHeight="1" x14ac:dyDescent="0.2">
      <c r="B62" s="140"/>
      <c r="C62" s="141"/>
      <c r="D62" s="142" t="s">
        <v>93</v>
      </c>
      <c r="E62" s="143"/>
      <c r="F62" s="143"/>
      <c r="G62" s="143"/>
      <c r="H62" s="143"/>
      <c r="I62" s="144"/>
      <c r="J62" s="145">
        <f>J216</f>
        <v>0</v>
      </c>
      <c r="K62" s="141"/>
      <c r="L62" s="146"/>
    </row>
    <row r="63" spans="2:47" s="8" customFormat="1" ht="19.899999999999999" customHeight="1" x14ac:dyDescent="0.2">
      <c r="B63" s="140"/>
      <c r="C63" s="141"/>
      <c r="D63" s="142" t="s">
        <v>94</v>
      </c>
      <c r="E63" s="143"/>
      <c r="F63" s="143"/>
      <c r="G63" s="143"/>
      <c r="H63" s="143"/>
      <c r="I63" s="144"/>
      <c r="J63" s="145">
        <f>J283</f>
        <v>0</v>
      </c>
      <c r="K63" s="141"/>
      <c r="L63" s="146"/>
    </row>
    <row r="64" spans="2:47" s="8" customFormat="1" ht="19.899999999999999" customHeight="1" x14ac:dyDescent="0.2">
      <c r="B64" s="140"/>
      <c r="C64" s="141"/>
      <c r="D64" s="142" t="s">
        <v>95</v>
      </c>
      <c r="E64" s="143"/>
      <c r="F64" s="143"/>
      <c r="G64" s="143"/>
      <c r="H64" s="143"/>
      <c r="I64" s="144"/>
      <c r="J64" s="145">
        <f>J318</f>
        <v>0</v>
      </c>
      <c r="K64" s="141"/>
      <c r="L64" s="146"/>
    </row>
    <row r="65" spans="2:12" s="8" customFormat="1" ht="19.899999999999999" customHeight="1" x14ac:dyDescent="0.2">
      <c r="B65" s="140"/>
      <c r="C65" s="141"/>
      <c r="D65" s="142" t="s">
        <v>96</v>
      </c>
      <c r="E65" s="143"/>
      <c r="F65" s="143"/>
      <c r="G65" s="143"/>
      <c r="H65" s="143"/>
      <c r="I65" s="144"/>
      <c r="J65" s="145">
        <f>J431</f>
        <v>0</v>
      </c>
      <c r="K65" s="141"/>
      <c r="L65" s="146"/>
    </row>
    <row r="66" spans="2:12" s="8" customFormat="1" ht="19.899999999999999" customHeight="1" x14ac:dyDescent="0.2">
      <c r="B66" s="140"/>
      <c r="C66" s="141"/>
      <c r="D66" s="142" t="s">
        <v>97</v>
      </c>
      <c r="E66" s="143"/>
      <c r="F66" s="143"/>
      <c r="G66" s="143"/>
      <c r="H66" s="143"/>
      <c r="I66" s="144"/>
      <c r="J66" s="145">
        <f>J477</f>
        <v>0</v>
      </c>
      <c r="K66" s="141"/>
      <c r="L66" s="146"/>
    </row>
    <row r="67" spans="2:12" s="7" customFormat="1" ht="24.95" customHeight="1" x14ac:dyDescent="0.2">
      <c r="B67" s="133"/>
      <c r="C67" s="134"/>
      <c r="D67" s="135" t="s">
        <v>98</v>
      </c>
      <c r="E67" s="136"/>
      <c r="F67" s="136"/>
      <c r="G67" s="136"/>
      <c r="H67" s="136"/>
      <c r="I67" s="137"/>
      <c r="J67" s="138">
        <f>J479</f>
        <v>0</v>
      </c>
      <c r="K67" s="134"/>
      <c r="L67" s="139"/>
    </row>
    <row r="68" spans="2:12" s="8" customFormat="1" ht="19.899999999999999" customHeight="1" x14ac:dyDescent="0.2">
      <c r="B68" s="140"/>
      <c r="C68" s="141"/>
      <c r="D68" s="142" t="s">
        <v>99</v>
      </c>
      <c r="E68" s="143"/>
      <c r="F68" s="143"/>
      <c r="G68" s="143"/>
      <c r="H68" s="143"/>
      <c r="I68" s="144"/>
      <c r="J68" s="145">
        <f>J480</f>
        <v>0</v>
      </c>
      <c r="K68" s="141"/>
      <c r="L68" s="146"/>
    </row>
    <row r="69" spans="2:12" s="1" customFormat="1" ht="21.75" customHeight="1" x14ac:dyDescent="0.2">
      <c r="B69" s="33"/>
      <c r="C69" s="34"/>
      <c r="D69" s="34"/>
      <c r="E69" s="34"/>
      <c r="F69" s="34"/>
      <c r="G69" s="34"/>
      <c r="H69" s="34"/>
      <c r="I69" s="102"/>
      <c r="J69" s="34"/>
      <c r="K69" s="34"/>
      <c r="L69" s="37"/>
    </row>
    <row r="70" spans="2:12" s="1" customFormat="1" ht="6.95" customHeight="1" x14ac:dyDescent="0.2">
      <c r="B70" s="45"/>
      <c r="C70" s="46"/>
      <c r="D70" s="46"/>
      <c r="E70" s="46"/>
      <c r="F70" s="46"/>
      <c r="G70" s="46"/>
      <c r="H70" s="46"/>
      <c r="I70" s="124"/>
      <c r="J70" s="46"/>
      <c r="K70" s="46"/>
      <c r="L70" s="37"/>
    </row>
    <row r="74" spans="2:12" s="1" customFormat="1" ht="6.95" customHeight="1" x14ac:dyDescent="0.2">
      <c r="B74" s="47"/>
      <c r="C74" s="48"/>
      <c r="D74" s="48"/>
      <c r="E74" s="48"/>
      <c r="F74" s="48"/>
      <c r="G74" s="48"/>
      <c r="H74" s="48"/>
      <c r="I74" s="127"/>
      <c r="J74" s="48"/>
      <c r="K74" s="48"/>
      <c r="L74" s="37"/>
    </row>
    <row r="75" spans="2:12" s="1" customFormat="1" ht="24.95" customHeight="1" x14ac:dyDescent="0.2">
      <c r="B75" s="33"/>
      <c r="C75" s="22" t="s">
        <v>100</v>
      </c>
      <c r="D75" s="34"/>
      <c r="E75" s="34"/>
      <c r="F75" s="34"/>
      <c r="G75" s="34"/>
      <c r="H75" s="34"/>
      <c r="I75" s="102"/>
      <c r="J75" s="34"/>
      <c r="K75" s="34"/>
      <c r="L75" s="37"/>
    </row>
    <row r="76" spans="2:12" s="1" customFormat="1" ht="6.95" customHeight="1" x14ac:dyDescent="0.2">
      <c r="B76" s="33"/>
      <c r="C76" s="34"/>
      <c r="D76" s="34"/>
      <c r="E76" s="34"/>
      <c r="F76" s="34"/>
      <c r="G76" s="34"/>
      <c r="H76" s="34"/>
      <c r="I76" s="102"/>
      <c r="J76" s="34"/>
      <c r="K76" s="34"/>
      <c r="L76" s="37"/>
    </row>
    <row r="77" spans="2:12" s="1" customFormat="1" ht="12" customHeight="1" x14ac:dyDescent="0.2">
      <c r="B77" s="33"/>
      <c r="C77" s="28" t="s">
        <v>16</v>
      </c>
      <c r="D77" s="34"/>
      <c r="E77" s="34"/>
      <c r="F77" s="34"/>
      <c r="G77" s="34"/>
      <c r="H77" s="34"/>
      <c r="I77" s="102"/>
      <c r="J77" s="34"/>
      <c r="K77" s="34"/>
      <c r="L77" s="37"/>
    </row>
    <row r="78" spans="2:12" s="1" customFormat="1" ht="16.5" customHeight="1" x14ac:dyDescent="0.2">
      <c r="B78" s="33"/>
      <c r="C78" s="34"/>
      <c r="D78" s="34"/>
      <c r="E78" s="362" t="str">
        <f>E7</f>
        <v>BESIP Tusarova - Osadní, zvýšená plocha křižovatky</v>
      </c>
      <c r="F78" s="363"/>
      <c r="G78" s="363"/>
      <c r="H78" s="363"/>
      <c r="I78" s="102"/>
      <c r="J78" s="34"/>
      <c r="K78" s="34"/>
      <c r="L78" s="37"/>
    </row>
    <row r="79" spans="2:12" s="1" customFormat="1" ht="12" customHeight="1" x14ac:dyDescent="0.2">
      <c r="B79" s="33"/>
      <c r="C79" s="28" t="s">
        <v>85</v>
      </c>
      <c r="D79" s="34"/>
      <c r="E79" s="34"/>
      <c r="F79" s="34"/>
      <c r="G79" s="34"/>
      <c r="H79" s="34"/>
      <c r="I79" s="102"/>
      <c r="J79" s="34"/>
      <c r="K79" s="34"/>
      <c r="L79" s="37"/>
    </row>
    <row r="80" spans="2:12" s="1" customFormat="1" ht="16.5" customHeight="1" x14ac:dyDescent="0.2">
      <c r="B80" s="33"/>
      <c r="C80" s="34"/>
      <c r="D80" s="34"/>
      <c r="E80" s="335" t="str">
        <f>E9</f>
        <v>SO 100 - Komunikace a zpevněné plochy</v>
      </c>
      <c r="F80" s="334"/>
      <c r="G80" s="334"/>
      <c r="H80" s="334"/>
      <c r="I80" s="102"/>
      <c r="J80" s="34"/>
      <c r="K80" s="34"/>
      <c r="L80" s="37"/>
    </row>
    <row r="81" spans="2:65" s="1" customFormat="1" ht="6.95" customHeight="1" x14ac:dyDescent="0.2">
      <c r="B81" s="33"/>
      <c r="C81" s="34"/>
      <c r="D81" s="34"/>
      <c r="E81" s="34"/>
      <c r="F81" s="34"/>
      <c r="G81" s="34"/>
      <c r="H81" s="34"/>
      <c r="I81" s="102"/>
      <c r="J81" s="34"/>
      <c r="K81" s="34"/>
      <c r="L81" s="37"/>
    </row>
    <row r="82" spans="2:65" s="1" customFormat="1" ht="12" customHeight="1" x14ac:dyDescent="0.2">
      <c r="B82" s="33"/>
      <c r="C82" s="28" t="s">
        <v>21</v>
      </c>
      <c r="D82" s="34"/>
      <c r="E82" s="34"/>
      <c r="F82" s="26" t="str">
        <f>F12</f>
        <v>Praha 7</v>
      </c>
      <c r="G82" s="34"/>
      <c r="H82" s="34"/>
      <c r="I82" s="103" t="s">
        <v>23</v>
      </c>
      <c r="J82" s="54" t="str">
        <f>IF(J12="","",J12)</f>
        <v>4. 12. 2018</v>
      </c>
      <c r="K82" s="34"/>
      <c r="L82" s="37"/>
    </row>
    <row r="83" spans="2:65" s="1" customFormat="1" ht="6.95" customHeight="1" x14ac:dyDescent="0.2">
      <c r="B83" s="33"/>
      <c r="C83" s="34"/>
      <c r="D83" s="34"/>
      <c r="E83" s="34"/>
      <c r="F83" s="34"/>
      <c r="G83" s="34"/>
      <c r="H83" s="34"/>
      <c r="I83" s="102"/>
      <c r="J83" s="34"/>
      <c r="K83" s="34"/>
      <c r="L83" s="37"/>
    </row>
    <row r="84" spans="2:65" s="1" customFormat="1" ht="13.7" customHeight="1" x14ac:dyDescent="0.2">
      <c r="B84" s="33"/>
      <c r="C84" s="28" t="s">
        <v>25</v>
      </c>
      <c r="D84" s="34"/>
      <c r="E84" s="34"/>
      <c r="F84" s="26" t="str">
        <f>E15</f>
        <v xml:space="preserve"> </v>
      </c>
      <c r="G84" s="34"/>
      <c r="H84" s="34"/>
      <c r="I84" s="103" t="s">
        <v>31</v>
      </c>
      <c r="J84" s="31" t="str">
        <f>E21</f>
        <v xml:space="preserve"> </v>
      </c>
      <c r="K84" s="34"/>
      <c r="L84" s="37"/>
    </row>
    <row r="85" spans="2:65" s="1" customFormat="1" ht="13.7" customHeight="1" x14ac:dyDescent="0.2">
      <c r="B85" s="33"/>
      <c r="C85" s="28" t="s">
        <v>29</v>
      </c>
      <c r="D85" s="34"/>
      <c r="E85" s="34"/>
      <c r="F85" s="26" t="str">
        <f>IF(E18="","",E18)</f>
        <v>Vyplň údaj</v>
      </c>
      <c r="G85" s="34"/>
      <c r="H85" s="34"/>
      <c r="I85" s="103" t="s">
        <v>33</v>
      </c>
      <c r="J85" s="31" t="str">
        <f>E24</f>
        <v xml:space="preserve"> </v>
      </c>
      <c r="K85" s="34"/>
      <c r="L85" s="37"/>
    </row>
    <row r="86" spans="2:65" s="1" customFormat="1" ht="10.35" customHeight="1" x14ac:dyDescent="0.2">
      <c r="B86" s="33"/>
      <c r="C86" s="34"/>
      <c r="D86" s="34"/>
      <c r="E86" s="34"/>
      <c r="F86" s="34"/>
      <c r="G86" s="34"/>
      <c r="H86" s="34"/>
      <c r="I86" s="102"/>
      <c r="J86" s="34"/>
      <c r="K86" s="34"/>
      <c r="L86" s="37"/>
    </row>
    <row r="87" spans="2:65" s="9" customFormat="1" ht="29.25" customHeight="1" x14ac:dyDescent="0.2">
      <c r="B87" s="147"/>
      <c r="C87" s="148" t="s">
        <v>101</v>
      </c>
      <c r="D87" s="149" t="s">
        <v>55</v>
      </c>
      <c r="E87" s="149" t="s">
        <v>51</v>
      </c>
      <c r="F87" s="149" t="s">
        <v>52</v>
      </c>
      <c r="G87" s="149" t="s">
        <v>102</v>
      </c>
      <c r="H87" s="149" t="s">
        <v>103</v>
      </c>
      <c r="I87" s="150" t="s">
        <v>104</v>
      </c>
      <c r="J87" s="149" t="s">
        <v>89</v>
      </c>
      <c r="K87" s="151" t="s">
        <v>105</v>
      </c>
      <c r="L87" s="152"/>
      <c r="M87" s="63" t="s">
        <v>19</v>
      </c>
      <c r="N87" s="64" t="s">
        <v>40</v>
      </c>
      <c r="O87" s="64" t="s">
        <v>106</v>
      </c>
      <c r="P87" s="64" t="s">
        <v>107</v>
      </c>
      <c r="Q87" s="64" t="s">
        <v>108</v>
      </c>
      <c r="R87" s="64" t="s">
        <v>109</v>
      </c>
      <c r="S87" s="64" t="s">
        <v>110</v>
      </c>
      <c r="T87" s="65" t="s">
        <v>111</v>
      </c>
    </row>
    <row r="88" spans="2:65" s="1" customFormat="1" ht="22.9" customHeight="1" x14ac:dyDescent="0.25">
      <c r="B88" s="33"/>
      <c r="C88" s="70" t="s">
        <v>112</v>
      </c>
      <c r="D88" s="34"/>
      <c r="E88" s="34"/>
      <c r="F88" s="34"/>
      <c r="G88" s="34"/>
      <c r="H88" s="34"/>
      <c r="I88" s="102"/>
      <c r="J88" s="153">
        <f>BK88</f>
        <v>0</v>
      </c>
      <c r="K88" s="34"/>
      <c r="L88" s="37"/>
      <c r="M88" s="66"/>
      <c r="N88" s="67"/>
      <c r="O88" s="67"/>
      <c r="P88" s="154">
        <f>P89+P479</f>
        <v>0</v>
      </c>
      <c r="Q88" s="67"/>
      <c r="R88" s="154">
        <f>R89+R479</f>
        <v>2076.6433922800002</v>
      </c>
      <c r="S88" s="67"/>
      <c r="T88" s="155">
        <f>T89+T479</f>
        <v>1294.2470000000005</v>
      </c>
      <c r="AT88" s="16" t="s">
        <v>69</v>
      </c>
      <c r="AU88" s="16" t="s">
        <v>90</v>
      </c>
      <c r="BK88" s="156">
        <f>BK89+BK479</f>
        <v>0</v>
      </c>
    </row>
    <row r="89" spans="2:65" s="10" customFormat="1" ht="25.9" customHeight="1" x14ac:dyDescent="0.2">
      <c r="B89" s="157"/>
      <c r="C89" s="158"/>
      <c r="D89" s="159" t="s">
        <v>69</v>
      </c>
      <c r="E89" s="160" t="s">
        <v>113</v>
      </c>
      <c r="F89" s="160" t="s">
        <v>114</v>
      </c>
      <c r="G89" s="158"/>
      <c r="H89" s="158"/>
      <c r="I89" s="161"/>
      <c r="J89" s="162">
        <f>BK89</f>
        <v>0</v>
      </c>
      <c r="K89" s="158"/>
      <c r="L89" s="163"/>
      <c r="M89" s="164"/>
      <c r="N89" s="165"/>
      <c r="O89" s="165"/>
      <c r="P89" s="166">
        <f>P90+P216+P283+P318+P431+P477</f>
        <v>0</v>
      </c>
      <c r="Q89" s="165"/>
      <c r="R89" s="166">
        <f>R90+R216+R283+R318+R431+R477</f>
        <v>2044.2767722800002</v>
      </c>
      <c r="S89" s="165"/>
      <c r="T89" s="167">
        <f>T90+T216+T283+T318+T431+T477</f>
        <v>1294.2470000000005</v>
      </c>
      <c r="AR89" s="168" t="s">
        <v>78</v>
      </c>
      <c r="AT89" s="169" t="s">
        <v>69</v>
      </c>
      <c r="AU89" s="169" t="s">
        <v>70</v>
      </c>
      <c r="AY89" s="168" t="s">
        <v>115</v>
      </c>
      <c r="BK89" s="170">
        <f>BK90+BK216+BK283+BK318+BK431+BK477</f>
        <v>0</v>
      </c>
    </row>
    <row r="90" spans="2:65" s="10" customFormat="1" ht="22.9" customHeight="1" x14ac:dyDescent="0.2">
      <c r="B90" s="157"/>
      <c r="C90" s="158"/>
      <c r="D90" s="159" t="s">
        <v>69</v>
      </c>
      <c r="E90" s="171" t="s">
        <v>78</v>
      </c>
      <c r="F90" s="171" t="s">
        <v>116</v>
      </c>
      <c r="G90" s="158"/>
      <c r="H90" s="158"/>
      <c r="I90" s="161"/>
      <c r="J90" s="172">
        <f>BK90</f>
        <v>0</v>
      </c>
      <c r="K90" s="158"/>
      <c r="L90" s="163"/>
      <c r="M90" s="164"/>
      <c r="N90" s="165"/>
      <c r="O90" s="165"/>
      <c r="P90" s="166">
        <f>SUM(P91:P215)</f>
        <v>0</v>
      </c>
      <c r="Q90" s="165"/>
      <c r="R90" s="166">
        <f>SUM(R91:R215)</f>
        <v>1664.50495</v>
      </c>
      <c r="S90" s="165"/>
      <c r="T90" s="167">
        <f>SUM(T91:T215)</f>
        <v>1202.4430000000004</v>
      </c>
      <c r="AR90" s="168" t="s">
        <v>78</v>
      </c>
      <c r="AT90" s="169" t="s">
        <v>69</v>
      </c>
      <c r="AU90" s="169" t="s">
        <v>78</v>
      </c>
      <c r="AY90" s="168" t="s">
        <v>115</v>
      </c>
      <c r="BK90" s="170">
        <f>SUM(BK91:BK215)</f>
        <v>0</v>
      </c>
    </row>
    <row r="91" spans="2:65" s="1" customFormat="1" ht="22.5" customHeight="1" x14ac:dyDescent="0.2">
      <c r="B91" s="33"/>
      <c r="C91" s="173" t="s">
        <v>78</v>
      </c>
      <c r="D91" s="173" t="s">
        <v>117</v>
      </c>
      <c r="E91" s="174" t="s">
        <v>118</v>
      </c>
      <c r="F91" s="175" t="s">
        <v>119</v>
      </c>
      <c r="G91" s="176" t="s">
        <v>120</v>
      </c>
      <c r="H91" s="177">
        <v>25</v>
      </c>
      <c r="I91" s="178"/>
      <c r="J91" s="179">
        <f>ROUND(I91*H91,2)</f>
        <v>0</v>
      </c>
      <c r="K91" s="175" t="s">
        <v>121</v>
      </c>
      <c r="L91" s="37"/>
      <c r="M91" s="180" t="s">
        <v>19</v>
      </c>
      <c r="N91" s="181" t="s">
        <v>41</v>
      </c>
      <c r="O91" s="59"/>
      <c r="P91" s="182">
        <f>O91*H91</f>
        <v>0</v>
      </c>
      <c r="Q91" s="182">
        <v>0</v>
      </c>
      <c r="R91" s="182">
        <f>Q91*H91</f>
        <v>0</v>
      </c>
      <c r="S91" s="182">
        <v>0.41699999999999998</v>
      </c>
      <c r="T91" s="183">
        <f>S91*H91</f>
        <v>10.424999999999999</v>
      </c>
      <c r="AR91" s="16" t="s">
        <v>122</v>
      </c>
      <c r="AT91" s="16" t="s">
        <v>117</v>
      </c>
      <c r="AU91" s="16" t="s">
        <v>80</v>
      </c>
      <c r="AY91" s="16" t="s">
        <v>115</v>
      </c>
      <c r="BE91" s="184">
        <f>IF(N91="základní",J91,0)</f>
        <v>0</v>
      </c>
      <c r="BF91" s="184">
        <f>IF(N91="snížená",J91,0)</f>
        <v>0</v>
      </c>
      <c r="BG91" s="184">
        <f>IF(N91="zákl. přenesená",J91,0)</f>
        <v>0</v>
      </c>
      <c r="BH91" s="184">
        <f>IF(N91="sníž. přenesená",J91,0)</f>
        <v>0</v>
      </c>
      <c r="BI91" s="184">
        <f>IF(N91="nulová",J91,0)</f>
        <v>0</v>
      </c>
      <c r="BJ91" s="16" t="s">
        <v>78</v>
      </c>
      <c r="BK91" s="184">
        <f>ROUND(I91*H91,2)</f>
        <v>0</v>
      </c>
      <c r="BL91" s="16" t="s">
        <v>122</v>
      </c>
      <c r="BM91" s="16" t="s">
        <v>123</v>
      </c>
    </row>
    <row r="92" spans="2:65" s="1" customFormat="1" ht="117" x14ac:dyDescent="0.2">
      <c r="B92" s="33"/>
      <c r="C92" s="34"/>
      <c r="D92" s="185" t="s">
        <v>124</v>
      </c>
      <c r="E92" s="34"/>
      <c r="F92" s="186" t="s">
        <v>125</v>
      </c>
      <c r="G92" s="34"/>
      <c r="H92" s="34"/>
      <c r="I92" s="102"/>
      <c r="J92" s="34"/>
      <c r="K92" s="34"/>
      <c r="L92" s="37"/>
      <c r="M92" s="187"/>
      <c r="N92" s="59"/>
      <c r="O92" s="59"/>
      <c r="P92" s="59"/>
      <c r="Q92" s="59"/>
      <c r="R92" s="59"/>
      <c r="S92" s="59"/>
      <c r="T92" s="60"/>
      <c r="AT92" s="16" t="s">
        <v>124</v>
      </c>
      <c r="AU92" s="16" t="s">
        <v>80</v>
      </c>
    </row>
    <row r="93" spans="2:65" s="11" customFormat="1" ht="11.25" x14ac:dyDescent="0.2">
      <c r="B93" s="188"/>
      <c r="C93" s="189"/>
      <c r="D93" s="185" t="s">
        <v>126</v>
      </c>
      <c r="E93" s="190" t="s">
        <v>19</v>
      </c>
      <c r="F93" s="191" t="s">
        <v>127</v>
      </c>
      <c r="G93" s="189"/>
      <c r="H93" s="192">
        <v>25</v>
      </c>
      <c r="I93" s="193"/>
      <c r="J93" s="189"/>
      <c r="K93" s="189"/>
      <c r="L93" s="194"/>
      <c r="M93" s="195"/>
      <c r="N93" s="196"/>
      <c r="O93" s="196"/>
      <c r="P93" s="196"/>
      <c r="Q93" s="196"/>
      <c r="R93" s="196"/>
      <c r="S93" s="196"/>
      <c r="T93" s="197"/>
      <c r="AT93" s="198" t="s">
        <v>126</v>
      </c>
      <c r="AU93" s="198" t="s">
        <v>80</v>
      </c>
      <c r="AV93" s="11" t="s">
        <v>80</v>
      </c>
      <c r="AW93" s="11" t="s">
        <v>32</v>
      </c>
      <c r="AX93" s="11" t="s">
        <v>70</v>
      </c>
      <c r="AY93" s="198" t="s">
        <v>115</v>
      </c>
    </row>
    <row r="94" spans="2:65" s="12" customFormat="1" ht="11.25" x14ac:dyDescent="0.2">
      <c r="B94" s="199"/>
      <c r="C94" s="200"/>
      <c r="D94" s="185" t="s">
        <v>126</v>
      </c>
      <c r="E94" s="201" t="s">
        <v>19</v>
      </c>
      <c r="F94" s="202" t="s">
        <v>128</v>
      </c>
      <c r="G94" s="200"/>
      <c r="H94" s="203">
        <v>25</v>
      </c>
      <c r="I94" s="204"/>
      <c r="J94" s="200"/>
      <c r="K94" s="200"/>
      <c r="L94" s="205"/>
      <c r="M94" s="206"/>
      <c r="N94" s="207"/>
      <c r="O94" s="207"/>
      <c r="P94" s="207"/>
      <c r="Q94" s="207"/>
      <c r="R94" s="207"/>
      <c r="S94" s="207"/>
      <c r="T94" s="208"/>
      <c r="AT94" s="209" t="s">
        <v>126</v>
      </c>
      <c r="AU94" s="209" t="s">
        <v>80</v>
      </c>
      <c r="AV94" s="12" t="s">
        <v>122</v>
      </c>
      <c r="AW94" s="12" t="s">
        <v>32</v>
      </c>
      <c r="AX94" s="12" t="s">
        <v>78</v>
      </c>
      <c r="AY94" s="209" t="s">
        <v>115</v>
      </c>
    </row>
    <row r="95" spans="2:65" s="1" customFormat="1" ht="22.5" customHeight="1" x14ac:dyDescent="0.2">
      <c r="B95" s="33"/>
      <c r="C95" s="173" t="s">
        <v>80</v>
      </c>
      <c r="D95" s="173" t="s">
        <v>117</v>
      </c>
      <c r="E95" s="174" t="s">
        <v>129</v>
      </c>
      <c r="F95" s="175" t="s">
        <v>130</v>
      </c>
      <c r="G95" s="176" t="s">
        <v>120</v>
      </c>
      <c r="H95" s="177">
        <v>103</v>
      </c>
      <c r="I95" s="178"/>
      <c r="J95" s="179">
        <f>ROUND(I95*H95,2)</f>
        <v>0</v>
      </c>
      <c r="K95" s="175" t="s">
        <v>121</v>
      </c>
      <c r="L95" s="37"/>
      <c r="M95" s="180" t="s">
        <v>19</v>
      </c>
      <c r="N95" s="181" t="s">
        <v>41</v>
      </c>
      <c r="O95" s="59"/>
      <c r="P95" s="182">
        <f>O95*H95</f>
        <v>0</v>
      </c>
      <c r="Q95" s="182">
        <v>0</v>
      </c>
      <c r="R95" s="182">
        <f>Q95*H95</f>
        <v>0</v>
      </c>
      <c r="S95" s="182">
        <v>0.32</v>
      </c>
      <c r="T95" s="183">
        <f>S95*H95</f>
        <v>32.96</v>
      </c>
      <c r="AR95" s="16" t="s">
        <v>122</v>
      </c>
      <c r="AT95" s="16" t="s">
        <v>117</v>
      </c>
      <c r="AU95" s="16" t="s">
        <v>80</v>
      </c>
      <c r="AY95" s="16" t="s">
        <v>115</v>
      </c>
      <c r="BE95" s="184">
        <f>IF(N95="základní",J95,0)</f>
        <v>0</v>
      </c>
      <c r="BF95" s="184">
        <f>IF(N95="snížená",J95,0)</f>
        <v>0</v>
      </c>
      <c r="BG95" s="184">
        <f>IF(N95="zákl. přenesená",J95,0)</f>
        <v>0</v>
      </c>
      <c r="BH95" s="184">
        <f>IF(N95="sníž. přenesená",J95,0)</f>
        <v>0</v>
      </c>
      <c r="BI95" s="184">
        <f>IF(N95="nulová",J95,0)</f>
        <v>0</v>
      </c>
      <c r="BJ95" s="16" t="s">
        <v>78</v>
      </c>
      <c r="BK95" s="184">
        <f>ROUND(I95*H95,2)</f>
        <v>0</v>
      </c>
      <c r="BL95" s="16" t="s">
        <v>122</v>
      </c>
      <c r="BM95" s="16" t="s">
        <v>131</v>
      </c>
    </row>
    <row r="96" spans="2:65" s="1" customFormat="1" ht="117" x14ac:dyDescent="0.2">
      <c r="B96" s="33"/>
      <c r="C96" s="34"/>
      <c r="D96" s="185" t="s">
        <v>124</v>
      </c>
      <c r="E96" s="34"/>
      <c r="F96" s="186" t="s">
        <v>125</v>
      </c>
      <c r="G96" s="34"/>
      <c r="H96" s="34"/>
      <c r="I96" s="102"/>
      <c r="J96" s="34"/>
      <c r="K96" s="34"/>
      <c r="L96" s="37"/>
      <c r="M96" s="187"/>
      <c r="N96" s="59"/>
      <c r="O96" s="59"/>
      <c r="P96" s="59"/>
      <c r="Q96" s="59"/>
      <c r="R96" s="59"/>
      <c r="S96" s="59"/>
      <c r="T96" s="60"/>
      <c r="AT96" s="16" t="s">
        <v>124</v>
      </c>
      <c r="AU96" s="16" t="s">
        <v>80</v>
      </c>
    </row>
    <row r="97" spans="2:65" s="11" customFormat="1" ht="11.25" x14ac:dyDescent="0.2">
      <c r="B97" s="188"/>
      <c r="C97" s="189"/>
      <c r="D97" s="185" t="s">
        <v>126</v>
      </c>
      <c r="E97" s="190" t="s">
        <v>19</v>
      </c>
      <c r="F97" s="191" t="s">
        <v>132</v>
      </c>
      <c r="G97" s="189"/>
      <c r="H97" s="192">
        <v>103</v>
      </c>
      <c r="I97" s="193"/>
      <c r="J97" s="189"/>
      <c r="K97" s="189"/>
      <c r="L97" s="194"/>
      <c r="M97" s="195"/>
      <c r="N97" s="196"/>
      <c r="O97" s="196"/>
      <c r="P97" s="196"/>
      <c r="Q97" s="196"/>
      <c r="R97" s="196"/>
      <c r="S97" s="196"/>
      <c r="T97" s="197"/>
      <c r="AT97" s="198" t="s">
        <v>126</v>
      </c>
      <c r="AU97" s="198" t="s">
        <v>80</v>
      </c>
      <c r="AV97" s="11" t="s">
        <v>80</v>
      </c>
      <c r="AW97" s="11" t="s">
        <v>32</v>
      </c>
      <c r="AX97" s="11" t="s">
        <v>70</v>
      </c>
      <c r="AY97" s="198" t="s">
        <v>115</v>
      </c>
    </row>
    <row r="98" spans="2:65" s="12" customFormat="1" ht="11.25" x14ac:dyDescent="0.2">
      <c r="B98" s="199"/>
      <c r="C98" s="200"/>
      <c r="D98" s="185" t="s">
        <v>126</v>
      </c>
      <c r="E98" s="201" t="s">
        <v>19</v>
      </c>
      <c r="F98" s="202" t="s">
        <v>128</v>
      </c>
      <c r="G98" s="200"/>
      <c r="H98" s="203">
        <v>103</v>
      </c>
      <c r="I98" s="204"/>
      <c r="J98" s="200"/>
      <c r="K98" s="200"/>
      <c r="L98" s="205"/>
      <c r="M98" s="206"/>
      <c r="N98" s="207"/>
      <c r="O98" s="207"/>
      <c r="P98" s="207"/>
      <c r="Q98" s="207"/>
      <c r="R98" s="207"/>
      <c r="S98" s="207"/>
      <c r="T98" s="208"/>
      <c r="AT98" s="209" t="s">
        <v>126</v>
      </c>
      <c r="AU98" s="209" t="s">
        <v>80</v>
      </c>
      <c r="AV98" s="12" t="s">
        <v>122</v>
      </c>
      <c r="AW98" s="12" t="s">
        <v>32</v>
      </c>
      <c r="AX98" s="12" t="s">
        <v>78</v>
      </c>
      <c r="AY98" s="209" t="s">
        <v>115</v>
      </c>
    </row>
    <row r="99" spans="2:65" s="1" customFormat="1" ht="22.5" customHeight="1" x14ac:dyDescent="0.2">
      <c r="B99" s="33"/>
      <c r="C99" s="173" t="s">
        <v>133</v>
      </c>
      <c r="D99" s="173" t="s">
        <v>117</v>
      </c>
      <c r="E99" s="174" t="s">
        <v>134</v>
      </c>
      <c r="F99" s="175" t="s">
        <v>135</v>
      </c>
      <c r="G99" s="176" t="s">
        <v>120</v>
      </c>
      <c r="H99" s="177">
        <v>265</v>
      </c>
      <c r="I99" s="178"/>
      <c r="J99" s="179">
        <f>ROUND(I99*H99,2)</f>
        <v>0</v>
      </c>
      <c r="K99" s="175" t="s">
        <v>121</v>
      </c>
      <c r="L99" s="37"/>
      <c r="M99" s="180" t="s">
        <v>19</v>
      </c>
      <c r="N99" s="181" t="s">
        <v>41</v>
      </c>
      <c r="O99" s="59"/>
      <c r="P99" s="182">
        <f>O99*H99</f>
        <v>0</v>
      </c>
      <c r="Q99" s="182">
        <v>0</v>
      </c>
      <c r="R99" s="182">
        <f>Q99*H99</f>
        <v>0</v>
      </c>
      <c r="S99" s="182">
        <v>0.29499999999999998</v>
      </c>
      <c r="T99" s="183">
        <f>S99*H99</f>
        <v>78.174999999999997</v>
      </c>
      <c r="AR99" s="16" t="s">
        <v>122</v>
      </c>
      <c r="AT99" s="16" t="s">
        <v>117</v>
      </c>
      <c r="AU99" s="16" t="s">
        <v>80</v>
      </c>
      <c r="AY99" s="16" t="s">
        <v>115</v>
      </c>
      <c r="BE99" s="184">
        <f>IF(N99="základní",J99,0)</f>
        <v>0</v>
      </c>
      <c r="BF99" s="184">
        <f>IF(N99="snížená",J99,0)</f>
        <v>0</v>
      </c>
      <c r="BG99" s="184">
        <f>IF(N99="zákl. přenesená",J99,0)</f>
        <v>0</v>
      </c>
      <c r="BH99" s="184">
        <f>IF(N99="sníž. přenesená",J99,0)</f>
        <v>0</v>
      </c>
      <c r="BI99" s="184">
        <f>IF(N99="nulová",J99,0)</f>
        <v>0</v>
      </c>
      <c r="BJ99" s="16" t="s">
        <v>78</v>
      </c>
      <c r="BK99" s="184">
        <f>ROUND(I99*H99,2)</f>
        <v>0</v>
      </c>
      <c r="BL99" s="16" t="s">
        <v>122</v>
      </c>
      <c r="BM99" s="16" t="s">
        <v>136</v>
      </c>
    </row>
    <row r="100" spans="2:65" s="1" customFormat="1" ht="117" x14ac:dyDescent="0.2">
      <c r="B100" s="33"/>
      <c r="C100" s="34"/>
      <c r="D100" s="185" t="s">
        <v>124</v>
      </c>
      <c r="E100" s="34"/>
      <c r="F100" s="186" t="s">
        <v>125</v>
      </c>
      <c r="G100" s="34"/>
      <c r="H100" s="34"/>
      <c r="I100" s="102"/>
      <c r="J100" s="34"/>
      <c r="K100" s="34"/>
      <c r="L100" s="37"/>
      <c r="M100" s="187"/>
      <c r="N100" s="59"/>
      <c r="O100" s="59"/>
      <c r="P100" s="59"/>
      <c r="Q100" s="59"/>
      <c r="R100" s="59"/>
      <c r="S100" s="59"/>
      <c r="T100" s="60"/>
      <c r="AT100" s="16" t="s">
        <v>124</v>
      </c>
      <c r="AU100" s="16" t="s">
        <v>80</v>
      </c>
    </row>
    <row r="101" spans="2:65" s="11" customFormat="1" ht="11.25" x14ac:dyDescent="0.2">
      <c r="B101" s="188"/>
      <c r="C101" s="189"/>
      <c r="D101" s="185" t="s">
        <v>126</v>
      </c>
      <c r="E101" s="190" t="s">
        <v>19</v>
      </c>
      <c r="F101" s="191" t="s">
        <v>137</v>
      </c>
      <c r="G101" s="189"/>
      <c r="H101" s="192">
        <v>265</v>
      </c>
      <c r="I101" s="193"/>
      <c r="J101" s="189"/>
      <c r="K101" s="189"/>
      <c r="L101" s="194"/>
      <c r="M101" s="195"/>
      <c r="N101" s="196"/>
      <c r="O101" s="196"/>
      <c r="P101" s="196"/>
      <c r="Q101" s="196"/>
      <c r="R101" s="196"/>
      <c r="S101" s="196"/>
      <c r="T101" s="197"/>
      <c r="AT101" s="198" t="s">
        <v>126</v>
      </c>
      <c r="AU101" s="198" t="s">
        <v>80</v>
      </c>
      <c r="AV101" s="11" t="s">
        <v>80</v>
      </c>
      <c r="AW101" s="11" t="s">
        <v>32</v>
      </c>
      <c r="AX101" s="11" t="s">
        <v>70</v>
      </c>
      <c r="AY101" s="198" t="s">
        <v>115</v>
      </c>
    </row>
    <row r="102" spans="2:65" s="12" customFormat="1" ht="11.25" x14ac:dyDescent="0.2">
      <c r="B102" s="199"/>
      <c r="C102" s="200"/>
      <c r="D102" s="185" t="s">
        <v>126</v>
      </c>
      <c r="E102" s="201" t="s">
        <v>19</v>
      </c>
      <c r="F102" s="202" t="s">
        <v>128</v>
      </c>
      <c r="G102" s="200"/>
      <c r="H102" s="203">
        <v>265</v>
      </c>
      <c r="I102" s="204"/>
      <c r="J102" s="200"/>
      <c r="K102" s="200"/>
      <c r="L102" s="205"/>
      <c r="M102" s="206"/>
      <c r="N102" s="207"/>
      <c r="O102" s="207"/>
      <c r="P102" s="207"/>
      <c r="Q102" s="207"/>
      <c r="R102" s="207"/>
      <c r="S102" s="207"/>
      <c r="T102" s="208"/>
      <c r="AT102" s="209" t="s">
        <v>126</v>
      </c>
      <c r="AU102" s="209" t="s">
        <v>80</v>
      </c>
      <c r="AV102" s="12" t="s">
        <v>122</v>
      </c>
      <c r="AW102" s="12" t="s">
        <v>32</v>
      </c>
      <c r="AX102" s="12" t="s">
        <v>78</v>
      </c>
      <c r="AY102" s="209" t="s">
        <v>115</v>
      </c>
    </row>
    <row r="103" spans="2:65" s="1" customFormat="1" ht="22.5" customHeight="1" x14ac:dyDescent="0.2">
      <c r="B103" s="33"/>
      <c r="C103" s="173" t="s">
        <v>122</v>
      </c>
      <c r="D103" s="173" t="s">
        <v>117</v>
      </c>
      <c r="E103" s="174" t="s">
        <v>138</v>
      </c>
      <c r="F103" s="175" t="s">
        <v>139</v>
      </c>
      <c r="G103" s="176" t="s">
        <v>120</v>
      </c>
      <c r="H103" s="177">
        <v>13</v>
      </c>
      <c r="I103" s="178"/>
      <c r="J103" s="179">
        <f>ROUND(I103*H103,2)</f>
        <v>0</v>
      </c>
      <c r="K103" s="175" t="s">
        <v>121</v>
      </c>
      <c r="L103" s="37"/>
      <c r="M103" s="180" t="s">
        <v>19</v>
      </c>
      <c r="N103" s="181" t="s">
        <v>41</v>
      </c>
      <c r="O103" s="59"/>
      <c r="P103" s="182">
        <f>O103*H103</f>
        <v>0</v>
      </c>
      <c r="Q103" s="182">
        <v>0</v>
      </c>
      <c r="R103" s="182">
        <f>Q103*H103</f>
        <v>0</v>
      </c>
      <c r="S103" s="182">
        <v>0.28999999999999998</v>
      </c>
      <c r="T103" s="183">
        <f>S103*H103</f>
        <v>3.7699999999999996</v>
      </c>
      <c r="AR103" s="16" t="s">
        <v>122</v>
      </c>
      <c r="AT103" s="16" t="s">
        <v>117</v>
      </c>
      <c r="AU103" s="16" t="s">
        <v>80</v>
      </c>
      <c r="AY103" s="16" t="s">
        <v>115</v>
      </c>
      <c r="BE103" s="184">
        <f>IF(N103="základní",J103,0)</f>
        <v>0</v>
      </c>
      <c r="BF103" s="184">
        <f>IF(N103="snížená",J103,0)</f>
        <v>0</v>
      </c>
      <c r="BG103" s="184">
        <f>IF(N103="zákl. přenesená",J103,0)</f>
        <v>0</v>
      </c>
      <c r="BH103" s="184">
        <f>IF(N103="sníž. přenesená",J103,0)</f>
        <v>0</v>
      </c>
      <c r="BI103" s="184">
        <f>IF(N103="nulová",J103,0)</f>
        <v>0</v>
      </c>
      <c r="BJ103" s="16" t="s">
        <v>78</v>
      </c>
      <c r="BK103" s="184">
        <f>ROUND(I103*H103,2)</f>
        <v>0</v>
      </c>
      <c r="BL103" s="16" t="s">
        <v>122</v>
      </c>
      <c r="BM103" s="16" t="s">
        <v>140</v>
      </c>
    </row>
    <row r="104" spans="2:65" s="1" customFormat="1" ht="175.5" x14ac:dyDescent="0.2">
      <c r="B104" s="33"/>
      <c r="C104" s="34"/>
      <c r="D104" s="185" t="s">
        <v>124</v>
      </c>
      <c r="E104" s="34"/>
      <c r="F104" s="186" t="s">
        <v>141</v>
      </c>
      <c r="G104" s="34"/>
      <c r="H104" s="34"/>
      <c r="I104" s="102"/>
      <c r="J104" s="34"/>
      <c r="K104" s="34"/>
      <c r="L104" s="37"/>
      <c r="M104" s="187"/>
      <c r="N104" s="59"/>
      <c r="O104" s="59"/>
      <c r="P104" s="59"/>
      <c r="Q104" s="59"/>
      <c r="R104" s="59"/>
      <c r="S104" s="59"/>
      <c r="T104" s="60"/>
      <c r="AT104" s="16" t="s">
        <v>124</v>
      </c>
      <c r="AU104" s="16" t="s">
        <v>80</v>
      </c>
    </row>
    <row r="105" spans="2:65" s="11" customFormat="1" ht="11.25" x14ac:dyDescent="0.2">
      <c r="B105" s="188"/>
      <c r="C105" s="189"/>
      <c r="D105" s="185" t="s">
        <v>126</v>
      </c>
      <c r="E105" s="190" t="s">
        <v>19</v>
      </c>
      <c r="F105" s="191" t="s">
        <v>142</v>
      </c>
      <c r="G105" s="189"/>
      <c r="H105" s="192">
        <v>13</v>
      </c>
      <c r="I105" s="193"/>
      <c r="J105" s="189"/>
      <c r="K105" s="189"/>
      <c r="L105" s="194"/>
      <c r="M105" s="195"/>
      <c r="N105" s="196"/>
      <c r="O105" s="196"/>
      <c r="P105" s="196"/>
      <c r="Q105" s="196"/>
      <c r="R105" s="196"/>
      <c r="S105" s="196"/>
      <c r="T105" s="197"/>
      <c r="AT105" s="198" t="s">
        <v>126</v>
      </c>
      <c r="AU105" s="198" t="s">
        <v>80</v>
      </c>
      <c r="AV105" s="11" t="s">
        <v>80</v>
      </c>
      <c r="AW105" s="11" t="s">
        <v>32</v>
      </c>
      <c r="AX105" s="11" t="s">
        <v>70</v>
      </c>
      <c r="AY105" s="198" t="s">
        <v>115</v>
      </c>
    </row>
    <row r="106" spans="2:65" s="12" customFormat="1" ht="11.25" x14ac:dyDescent="0.2">
      <c r="B106" s="199"/>
      <c r="C106" s="200"/>
      <c r="D106" s="185" t="s">
        <v>126</v>
      </c>
      <c r="E106" s="201" t="s">
        <v>19</v>
      </c>
      <c r="F106" s="202" t="s">
        <v>128</v>
      </c>
      <c r="G106" s="200"/>
      <c r="H106" s="203">
        <v>13</v>
      </c>
      <c r="I106" s="204"/>
      <c r="J106" s="200"/>
      <c r="K106" s="200"/>
      <c r="L106" s="205"/>
      <c r="M106" s="206"/>
      <c r="N106" s="207"/>
      <c r="O106" s="207"/>
      <c r="P106" s="207"/>
      <c r="Q106" s="207"/>
      <c r="R106" s="207"/>
      <c r="S106" s="207"/>
      <c r="T106" s="208"/>
      <c r="AT106" s="209" t="s">
        <v>126</v>
      </c>
      <c r="AU106" s="209" t="s">
        <v>80</v>
      </c>
      <c r="AV106" s="12" t="s">
        <v>122</v>
      </c>
      <c r="AW106" s="12" t="s">
        <v>32</v>
      </c>
      <c r="AX106" s="12" t="s">
        <v>78</v>
      </c>
      <c r="AY106" s="209" t="s">
        <v>115</v>
      </c>
    </row>
    <row r="107" spans="2:65" s="1" customFormat="1" ht="22.5" customHeight="1" x14ac:dyDescent="0.2">
      <c r="B107" s="33"/>
      <c r="C107" s="173" t="s">
        <v>143</v>
      </c>
      <c r="D107" s="173" t="s">
        <v>117</v>
      </c>
      <c r="E107" s="174" t="s">
        <v>144</v>
      </c>
      <c r="F107" s="175" t="s">
        <v>145</v>
      </c>
      <c r="G107" s="176" t="s">
        <v>120</v>
      </c>
      <c r="H107" s="177">
        <v>13</v>
      </c>
      <c r="I107" s="178"/>
      <c r="J107" s="179">
        <f>ROUND(I107*H107,2)</f>
        <v>0</v>
      </c>
      <c r="K107" s="175" t="s">
        <v>121</v>
      </c>
      <c r="L107" s="37"/>
      <c r="M107" s="180" t="s">
        <v>19</v>
      </c>
      <c r="N107" s="181" t="s">
        <v>41</v>
      </c>
      <c r="O107" s="59"/>
      <c r="P107" s="182">
        <f>O107*H107</f>
        <v>0</v>
      </c>
      <c r="Q107" s="182">
        <v>0</v>
      </c>
      <c r="R107" s="182">
        <f>Q107*H107</f>
        <v>0</v>
      </c>
      <c r="S107" s="182">
        <v>0.32500000000000001</v>
      </c>
      <c r="T107" s="183">
        <f>S107*H107</f>
        <v>4.2250000000000005</v>
      </c>
      <c r="AR107" s="16" t="s">
        <v>122</v>
      </c>
      <c r="AT107" s="16" t="s">
        <v>117</v>
      </c>
      <c r="AU107" s="16" t="s">
        <v>80</v>
      </c>
      <c r="AY107" s="16" t="s">
        <v>115</v>
      </c>
      <c r="BE107" s="184">
        <f>IF(N107="základní",J107,0)</f>
        <v>0</v>
      </c>
      <c r="BF107" s="184">
        <f>IF(N107="snížená",J107,0)</f>
        <v>0</v>
      </c>
      <c r="BG107" s="184">
        <f>IF(N107="zákl. přenesená",J107,0)</f>
        <v>0</v>
      </c>
      <c r="BH107" s="184">
        <f>IF(N107="sníž. přenesená",J107,0)</f>
        <v>0</v>
      </c>
      <c r="BI107" s="184">
        <f>IF(N107="nulová",J107,0)</f>
        <v>0</v>
      </c>
      <c r="BJ107" s="16" t="s">
        <v>78</v>
      </c>
      <c r="BK107" s="184">
        <f>ROUND(I107*H107,2)</f>
        <v>0</v>
      </c>
      <c r="BL107" s="16" t="s">
        <v>122</v>
      </c>
      <c r="BM107" s="16" t="s">
        <v>146</v>
      </c>
    </row>
    <row r="108" spans="2:65" s="1" customFormat="1" ht="175.5" x14ac:dyDescent="0.2">
      <c r="B108" s="33"/>
      <c r="C108" s="34"/>
      <c r="D108" s="185" t="s">
        <v>124</v>
      </c>
      <c r="E108" s="34"/>
      <c r="F108" s="186" t="s">
        <v>141</v>
      </c>
      <c r="G108" s="34"/>
      <c r="H108" s="34"/>
      <c r="I108" s="102"/>
      <c r="J108" s="34"/>
      <c r="K108" s="34"/>
      <c r="L108" s="37"/>
      <c r="M108" s="187"/>
      <c r="N108" s="59"/>
      <c r="O108" s="59"/>
      <c r="P108" s="59"/>
      <c r="Q108" s="59"/>
      <c r="R108" s="59"/>
      <c r="S108" s="59"/>
      <c r="T108" s="60"/>
      <c r="AT108" s="16" t="s">
        <v>124</v>
      </c>
      <c r="AU108" s="16" t="s">
        <v>80</v>
      </c>
    </row>
    <row r="109" spans="2:65" s="11" customFormat="1" ht="11.25" x14ac:dyDescent="0.2">
      <c r="B109" s="188"/>
      <c r="C109" s="189"/>
      <c r="D109" s="185" t="s">
        <v>126</v>
      </c>
      <c r="E109" s="190" t="s">
        <v>19</v>
      </c>
      <c r="F109" s="191" t="s">
        <v>142</v>
      </c>
      <c r="G109" s="189"/>
      <c r="H109" s="192">
        <v>13</v>
      </c>
      <c r="I109" s="193"/>
      <c r="J109" s="189"/>
      <c r="K109" s="189"/>
      <c r="L109" s="194"/>
      <c r="M109" s="195"/>
      <c r="N109" s="196"/>
      <c r="O109" s="196"/>
      <c r="P109" s="196"/>
      <c r="Q109" s="196"/>
      <c r="R109" s="196"/>
      <c r="S109" s="196"/>
      <c r="T109" s="197"/>
      <c r="AT109" s="198" t="s">
        <v>126</v>
      </c>
      <c r="AU109" s="198" t="s">
        <v>80</v>
      </c>
      <c r="AV109" s="11" t="s">
        <v>80</v>
      </c>
      <c r="AW109" s="11" t="s">
        <v>32</v>
      </c>
      <c r="AX109" s="11" t="s">
        <v>70</v>
      </c>
      <c r="AY109" s="198" t="s">
        <v>115</v>
      </c>
    </row>
    <row r="110" spans="2:65" s="12" customFormat="1" ht="11.25" x14ac:dyDescent="0.2">
      <c r="B110" s="199"/>
      <c r="C110" s="200"/>
      <c r="D110" s="185" t="s">
        <v>126</v>
      </c>
      <c r="E110" s="201" t="s">
        <v>19</v>
      </c>
      <c r="F110" s="202" t="s">
        <v>128</v>
      </c>
      <c r="G110" s="200"/>
      <c r="H110" s="203">
        <v>13</v>
      </c>
      <c r="I110" s="204"/>
      <c r="J110" s="200"/>
      <c r="K110" s="200"/>
      <c r="L110" s="205"/>
      <c r="M110" s="206"/>
      <c r="N110" s="207"/>
      <c r="O110" s="207"/>
      <c r="P110" s="207"/>
      <c r="Q110" s="207"/>
      <c r="R110" s="207"/>
      <c r="S110" s="207"/>
      <c r="T110" s="208"/>
      <c r="AT110" s="209" t="s">
        <v>126</v>
      </c>
      <c r="AU110" s="209" t="s">
        <v>80</v>
      </c>
      <c r="AV110" s="12" t="s">
        <v>122</v>
      </c>
      <c r="AW110" s="12" t="s">
        <v>32</v>
      </c>
      <c r="AX110" s="12" t="s">
        <v>78</v>
      </c>
      <c r="AY110" s="209" t="s">
        <v>115</v>
      </c>
    </row>
    <row r="111" spans="2:65" s="1" customFormat="1" ht="22.5" customHeight="1" x14ac:dyDescent="0.2">
      <c r="B111" s="33"/>
      <c r="C111" s="173" t="s">
        <v>147</v>
      </c>
      <c r="D111" s="173" t="s">
        <v>117</v>
      </c>
      <c r="E111" s="174" t="s">
        <v>148</v>
      </c>
      <c r="F111" s="175" t="s">
        <v>149</v>
      </c>
      <c r="G111" s="176" t="s">
        <v>120</v>
      </c>
      <c r="H111" s="177">
        <v>13</v>
      </c>
      <c r="I111" s="178"/>
      <c r="J111" s="179">
        <f>ROUND(I111*H111,2)</f>
        <v>0</v>
      </c>
      <c r="K111" s="175" t="s">
        <v>121</v>
      </c>
      <c r="L111" s="37"/>
      <c r="M111" s="180" t="s">
        <v>19</v>
      </c>
      <c r="N111" s="181" t="s">
        <v>41</v>
      </c>
      <c r="O111" s="59"/>
      <c r="P111" s="182">
        <f>O111*H111</f>
        <v>0</v>
      </c>
      <c r="Q111" s="182">
        <v>0</v>
      </c>
      <c r="R111" s="182">
        <f>Q111*H111</f>
        <v>0</v>
      </c>
      <c r="S111" s="182">
        <v>0.45</v>
      </c>
      <c r="T111" s="183">
        <f>S111*H111</f>
        <v>5.8500000000000005</v>
      </c>
      <c r="AR111" s="16" t="s">
        <v>122</v>
      </c>
      <c r="AT111" s="16" t="s">
        <v>117</v>
      </c>
      <c r="AU111" s="16" t="s">
        <v>80</v>
      </c>
      <c r="AY111" s="16" t="s">
        <v>115</v>
      </c>
      <c r="BE111" s="184">
        <f>IF(N111="základní",J111,0)</f>
        <v>0</v>
      </c>
      <c r="BF111" s="184">
        <f>IF(N111="snížená",J111,0)</f>
        <v>0</v>
      </c>
      <c r="BG111" s="184">
        <f>IF(N111="zákl. přenesená",J111,0)</f>
        <v>0</v>
      </c>
      <c r="BH111" s="184">
        <f>IF(N111="sníž. přenesená",J111,0)</f>
        <v>0</v>
      </c>
      <c r="BI111" s="184">
        <f>IF(N111="nulová",J111,0)</f>
        <v>0</v>
      </c>
      <c r="BJ111" s="16" t="s">
        <v>78</v>
      </c>
      <c r="BK111" s="184">
        <f>ROUND(I111*H111,2)</f>
        <v>0</v>
      </c>
      <c r="BL111" s="16" t="s">
        <v>122</v>
      </c>
      <c r="BM111" s="16" t="s">
        <v>150</v>
      </c>
    </row>
    <row r="112" spans="2:65" s="1" customFormat="1" ht="175.5" x14ac:dyDescent="0.2">
      <c r="B112" s="33"/>
      <c r="C112" s="34"/>
      <c r="D112" s="185" t="s">
        <v>124</v>
      </c>
      <c r="E112" s="34"/>
      <c r="F112" s="186" t="s">
        <v>141</v>
      </c>
      <c r="G112" s="34"/>
      <c r="H112" s="34"/>
      <c r="I112" s="102"/>
      <c r="J112" s="34"/>
      <c r="K112" s="34"/>
      <c r="L112" s="37"/>
      <c r="M112" s="187"/>
      <c r="N112" s="59"/>
      <c r="O112" s="59"/>
      <c r="P112" s="59"/>
      <c r="Q112" s="59"/>
      <c r="R112" s="59"/>
      <c r="S112" s="59"/>
      <c r="T112" s="60"/>
      <c r="AT112" s="16" t="s">
        <v>124</v>
      </c>
      <c r="AU112" s="16" t="s">
        <v>80</v>
      </c>
    </row>
    <row r="113" spans="2:65" s="11" customFormat="1" ht="11.25" x14ac:dyDescent="0.2">
      <c r="B113" s="188"/>
      <c r="C113" s="189"/>
      <c r="D113" s="185" t="s">
        <v>126</v>
      </c>
      <c r="E113" s="190" t="s">
        <v>19</v>
      </c>
      <c r="F113" s="191" t="s">
        <v>142</v>
      </c>
      <c r="G113" s="189"/>
      <c r="H113" s="192">
        <v>13</v>
      </c>
      <c r="I113" s="193"/>
      <c r="J113" s="189"/>
      <c r="K113" s="189"/>
      <c r="L113" s="194"/>
      <c r="M113" s="195"/>
      <c r="N113" s="196"/>
      <c r="O113" s="196"/>
      <c r="P113" s="196"/>
      <c r="Q113" s="196"/>
      <c r="R113" s="196"/>
      <c r="S113" s="196"/>
      <c r="T113" s="197"/>
      <c r="AT113" s="198" t="s">
        <v>126</v>
      </c>
      <c r="AU113" s="198" t="s">
        <v>80</v>
      </c>
      <c r="AV113" s="11" t="s">
        <v>80</v>
      </c>
      <c r="AW113" s="11" t="s">
        <v>32</v>
      </c>
      <c r="AX113" s="11" t="s">
        <v>70</v>
      </c>
      <c r="AY113" s="198" t="s">
        <v>115</v>
      </c>
    </row>
    <row r="114" spans="2:65" s="12" customFormat="1" ht="11.25" x14ac:dyDescent="0.2">
      <c r="B114" s="199"/>
      <c r="C114" s="200"/>
      <c r="D114" s="185" t="s">
        <v>126</v>
      </c>
      <c r="E114" s="201" t="s">
        <v>19</v>
      </c>
      <c r="F114" s="202" t="s">
        <v>128</v>
      </c>
      <c r="G114" s="200"/>
      <c r="H114" s="203">
        <v>13</v>
      </c>
      <c r="I114" s="204"/>
      <c r="J114" s="200"/>
      <c r="K114" s="200"/>
      <c r="L114" s="205"/>
      <c r="M114" s="206"/>
      <c r="N114" s="207"/>
      <c r="O114" s="207"/>
      <c r="P114" s="207"/>
      <c r="Q114" s="207"/>
      <c r="R114" s="207"/>
      <c r="S114" s="207"/>
      <c r="T114" s="208"/>
      <c r="AT114" s="209" t="s">
        <v>126</v>
      </c>
      <c r="AU114" s="209" t="s">
        <v>80</v>
      </c>
      <c r="AV114" s="12" t="s">
        <v>122</v>
      </c>
      <c r="AW114" s="12" t="s">
        <v>32</v>
      </c>
      <c r="AX114" s="12" t="s">
        <v>78</v>
      </c>
      <c r="AY114" s="209" t="s">
        <v>115</v>
      </c>
    </row>
    <row r="115" spans="2:65" s="1" customFormat="1" ht="22.5" customHeight="1" x14ac:dyDescent="0.2">
      <c r="B115" s="33"/>
      <c r="C115" s="173" t="s">
        <v>151</v>
      </c>
      <c r="D115" s="173" t="s">
        <v>117</v>
      </c>
      <c r="E115" s="174" t="s">
        <v>152</v>
      </c>
      <c r="F115" s="175" t="s">
        <v>153</v>
      </c>
      <c r="G115" s="176" t="s">
        <v>120</v>
      </c>
      <c r="H115" s="177">
        <v>393</v>
      </c>
      <c r="I115" s="178"/>
      <c r="J115" s="179">
        <f>ROUND(I115*H115,2)</f>
        <v>0</v>
      </c>
      <c r="K115" s="175" t="s">
        <v>121</v>
      </c>
      <c r="L115" s="37"/>
      <c r="M115" s="180" t="s">
        <v>19</v>
      </c>
      <c r="N115" s="181" t="s">
        <v>41</v>
      </c>
      <c r="O115" s="59"/>
      <c r="P115" s="182">
        <f>O115*H115</f>
        <v>0</v>
      </c>
      <c r="Q115" s="182">
        <v>0</v>
      </c>
      <c r="R115" s="182">
        <f>Q115*H115</f>
        <v>0</v>
      </c>
      <c r="S115" s="182">
        <v>0.28999999999999998</v>
      </c>
      <c r="T115" s="183">
        <f>S115*H115</f>
        <v>113.97</v>
      </c>
      <c r="AR115" s="16" t="s">
        <v>122</v>
      </c>
      <c r="AT115" s="16" t="s">
        <v>117</v>
      </c>
      <c r="AU115" s="16" t="s">
        <v>80</v>
      </c>
      <c r="AY115" s="16" t="s">
        <v>115</v>
      </c>
      <c r="BE115" s="184">
        <f>IF(N115="základní",J115,0)</f>
        <v>0</v>
      </c>
      <c r="BF115" s="184">
        <f>IF(N115="snížená",J115,0)</f>
        <v>0</v>
      </c>
      <c r="BG115" s="184">
        <f>IF(N115="zákl. přenesená",J115,0)</f>
        <v>0</v>
      </c>
      <c r="BH115" s="184">
        <f>IF(N115="sníž. přenesená",J115,0)</f>
        <v>0</v>
      </c>
      <c r="BI115" s="184">
        <f>IF(N115="nulová",J115,0)</f>
        <v>0</v>
      </c>
      <c r="BJ115" s="16" t="s">
        <v>78</v>
      </c>
      <c r="BK115" s="184">
        <f>ROUND(I115*H115,2)</f>
        <v>0</v>
      </c>
      <c r="BL115" s="16" t="s">
        <v>122</v>
      </c>
      <c r="BM115" s="16" t="s">
        <v>154</v>
      </c>
    </row>
    <row r="116" spans="2:65" s="1" customFormat="1" ht="175.5" x14ac:dyDescent="0.2">
      <c r="B116" s="33"/>
      <c r="C116" s="34"/>
      <c r="D116" s="185" t="s">
        <v>124</v>
      </c>
      <c r="E116" s="34"/>
      <c r="F116" s="186" t="s">
        <v>155</v>
      </c>
      <c r="G116" s="34"/>
      <c r="H116" s="34"/>
      <c r="I116" s="102"/>
      <c r="J116" s="34"/>
      <c r="K116" s="34"/>
      <c r="L116" s="37"/>
      <c r="M116" s="187"/>
      <c r="N116" s="59"/>
      <c r="O116" s="59"/>
      <c r="P116" s="59"/>
      <c r="Q116" s="59"/>
      <c r="R116" s="59"/>
      <c r="S116" s="59"/>
      <c r="T116" s="60"/>
      <c r="AT116" s="16" t="s">
        <v>124</v>
      </c>
      <c r="AU116" s="16" t="s">
        <v>80</v>
      </c>
    </row>
    <row r="117" spans="2:65" s="11" customFormat="1" ht="11.25" x14ac:dyDescent="0.2">
      <c r="B117" s="188"/>
      <c r="C117" s="189"/>
      <c r="D117" s="185" t="s">
        <v>126</v>
      </c>
      <c r="E117" s="190" t="s">
        <v>19</v>
      </c>
      <c r="F117" s="191" t="s">
        <v>156</v>
      </c>
      <c r="G117" s="189"/>
      <c r="H117" s="192">
        <v>393</v>
      </c>
      <c r="I117" s="193"/>
      <c r="J117" s="189"/>
      <c r="K117" s="189"/>
      <c r="L117" s="194"/>
      <c r="M117" s="195"/>
      <c r="N117" s="196"/>
      <c r="O117" s="196"/>
      <c r="P117" s="196"/>
      <c r="Q117" s="196"/>
      <c r="R117" s="196"/>
      <c r="S117" s="196"/>
      <c r="T117" s="197"/>
      <c r="AT117" s="198" t="s">
        <v>126</v>
      </c>
      <c r="AU117" s="198" t="s">
        <v>80</v>
      </c>
      <c r="AV117" s="11" t="s">
        <v>80</v>
      </c>
      <c r="AW117" s="11" t="s">
        <v>32</v>
      </c>
      <c r="AX117" s="11" t="s">
        <v>70</v>
      </c>
      <c r="AY117" s="198" t="s">
        <v>115</v>
      </c>
    </row>
    <row r="118" spans="2:65" s="12" customFormat="1" ht="11.25" x14ac:dyDescent="0.2">
      <c r="B118" s="199"/>
      <c r="C118" s="200"/>
      <c r="D118" s="185" t="s">
        <v>126</v>
      </c>
      <c r="E118" s="201" t="s">
        <v>19</v>
      </c>
      <c r="F118" s="202" t="s">
        <v>128</v>
      </c>
      <c r="G118" s="200"/>
      <c r="H118" s="203">
        <v>393</v>
      </c>
      <c r="I118" s="204"/>
      <c r="J118" s="200"/>
      <c r="K118" s="200"/>
      <c r="L118" s="205"/>
      <c r="M118" s="206"/>
      <c r="N118" s="207"/>
      <c r="O118" s="207"/>
      <c r="P118" s="207"/>
      <c r="Q118" s="207"/>
      <c r="R118" s="207"/>
      <c r="S118" s="207"/>
      <c r="T118" s="208"/>
      <c r="AT118" s="209" t="s">
        <v>126</v>
      </c>
      <c r="AU118" s="209" t="s">
        <v>80</v>
      </c>
      <c r="AV118" s="12" t="s">
        <v>122</v>
      </c>
      <c r="AW118" s="12" t="s">
        <v>32</v>
      </c>
      <c r="AX118" s="12" t="s">
        <v>78</v>
      </c>
      <c r="AY118" s="209" t="s">
        <v>115</v>
      </c>
    </row>
    <row r="119" spans="2:65" s="1" customFormat="1" ht="22.5" customHeight="1" x14ac:dyDescent="0.2">
      <c r="B119" s="33"/>
      <c r="C119" s="173" t="s">
        <v>157</v>
      </c>
      <c r="D119" s="173" t="s">
        <v>117</v>
      </c>
      <c r="E119" s="174" t="s">
        <v>158</v>
      </c>
      <c r="F119" s="175" t="s">
        <v>159</v>
      </c>
      <c r="G119" s="176" t="s">
        <v>120</v>
      </c>
      <c r="H119" s="177">
        <v>832</v>
      </c>
      <c r="I119" s="178"/>
      <c r="J119" s="179">
        <f>ROUND(I119*H119,2)</f>
        <v>0</v>
      </c>
      <c r="K119" s="175" t="s">
        <v>121</v>
      </c>
      <c r="L119" s="37"/>
      <c r="M119" s="180" t="s">
        <v>19</v>
      </c>
      <c r="N119" s="181" t="s">
        <v>41</v>
      </c>
      <c r="O119" s="59"/>
      <c r="P119" s="182">
        <f>O119*H119</f>
        <v>0</v>
      </c>
      <c r="Q119" s="182">
        <v>0</v>
      </c>
      <c r="R119" s="182">
        <f>Q119*H119</f>
        <v>0</v>
      </c>
      <c r="S119" s="182">
        <v>0.28999999999999998</v>
      </c>
      <c r="T119" s="183">
        <f>S119*H119</f>
        <v>241.27999999999997</v>
      </c>
      <c r="AR119" s="16" t="s">
        <v>122</v>
      </c>
      <c r="AT119" s="16" t="s">
        <v>117</v>
      </c>
      <c r="AU119" s="16" t="s">
        <v>80</v>
      </c>
      <c r="AY119" s="16" t="s">
        <v>115</v>
      </c>
      <c r="BE119" s="184">
        <f>IF(N119="základní",J119,0)</f>
        <v>0</v>
      </c>
      <c r="BF119" s="184">
        <f>IF(N119="snížená",J119,0)</f>
        <v>0</v>
      </c>
      <c r="BG119" s="184">
        <f>IF(N119="zákl. přenesená",J119,0)</f>
        <v>0</v>
      </c>
      <c r="BH119" s="184">
        <f>IF(N119="sníž. přenesená",J119,0)</f>
        <v>0</v>
      </c>
      <c r="BI119" s="184">
        <f>IF(N119="nulová",J119,0)</f>
        <v>0</v>
      </c>
      <c r="BJ119" s="16" t="s">
        <v>78</v>
      </c>
      <c r="BK119" s="184">
        <f>ROUND(I119*H119,2)</f>
        <v>0</v>
      </c>
      <c r="BL119" s="16" t="s">
        <v>122</v>
      </c>
      <c r="BM119" s="16" t="s">
        <v>160</v>
      </c>
    </row>
    <row r="120" spans="2:65" s="1" customFormat="1" ht="175.5" x14ac:dyDescent="0.2">
      <c r="B120" s="33"/>
      <c r="C120" s="34"/>
      <c r="D120" s="185" t="s">
        <v>124</v>
      </c>
      <c r="E120" s="34"/>
      <c r="F120" s="186" t="s">
        <v>155</v>
      </c>
      <c r="G120" s="34"/>
      <c r="H120" s="34"/>
      <c r="I120" s="102"/>
      <c r="J120" s="34"/>
      <c r="K120" s="34"/>
      <c r="L120" s="37"/>
      <c r="M120" s="187"/>
      <c r="N120" s="59"/>
      <c r="O120" s="59"/>
      <c r="P120" s="59"/>
      <c r="Q120" s="59"/>
      <c r="R120" s="59"/>
      <c r="S120" s="59"/>
      <c r="T120" s="60"/>
      <c r="AT120" s="16" t="s">
        <v>124</v>
      </c>
      <c r="AU120" s="16" t="s">
        <v>80</v>
      </c>
    </row>
    <row r="121" spans="2:65" s="11" customFormat="1" ht="11.25" x14ac:dyDescent="0.2">
      <c r="B121" s="188"/>
      <c r="C121" s="189"/>
      <c r="D121" s="185" t="s">
        <v>126</v>
      </c>
      <c r="E121" s="190" t="s">
        <v>19</v>
      </c>
      <c r="F121" s="191" t="s">
        <v>161</v>
      </c>
      <c r="G121" s="189"/>
      <c r="H121" s="192">
        <v>832</v>
      </c>
      <c r="I121" s="193"/>
      <c r="J121" s="189"/>
      <c r="K121" s="189"/>
      <c r="L121" s="194"/>
      <c r="M121" s="195"/>
      <c r="N121" s="196"/>
      <c r="O121" s="196"/>
      <c r="P121" s="196"/>
      <c r="Q121" s="196"/>
      <c r="R121" s="196"/>
      <c r="S121" s="196"/>
      <c r="T121" s="197"/>
      <c r="AT121" s="198" t="s">
        <v>126</v>
      </c>
      <c r="AU121" s="198" t="s">
        <v>80</v>
      </c>
      <c r="AV121" s="11" t="s">
        <v>80</v>
      </c>
      <c r="AW121" s="11" t="s">
        <v>32</v>
      </c>
      <c r="AX121" s="11" t="s">
        <v>70</v>
      </c>
      <c r="AY121" s="198" t="s">
        <v>115</v>
      </c>
    </row>
    <row r="122" spans="2:65" s="12" customFormat="1" ht="11.25" x14ac:dyDescent="0.2">
      <c r="B122" s="199"/>
      <c r="C122" s="200"/>
      <c r="D122" s="185" t="s">
        <v>126</v>
      </c>
      <c r="E122" s="201" t="s">
        <v>19</v>
      </c>
      <c r="F122" s="202" t="s">
        <v>128</v>
      </c>
      <c r="G122" s="200"/>
      <c r="H122" s="203">
        <v>832</v>
      </c>
      <c r="I122" s="204"/>
      <c r="J122" s="200"/>
      <c r="K122" s="200"/>
      <c r="L122" s="205"/>
      <c r="M122" s="206"/>
      <c r="N122" s="207"/>
      <c r="O122" s="207"/>
      <c r="P122" s="207"/>
      <c r="Q122" s="207"/>
      <c r="R122" s="207"/>
      <c r="S122" s="207"/>
      <c r="T122" s="208"/>
      <c r="AT122" s="209" t="s">
        <v>126</v>
      </c>
      <c r="AU122" s="209" t="s">
        <v>80</v>
      </c>
      <c r="AV122" s="12" t="s">
        <v>122</v>
      </c>
      <c r="AW122" s="12" t="s">
        <v>32</v>
      </c>
      <c r="AX122" s="12" t="s">
        <v>78</v>
      </c>
      <c r="AY122" s="209" t="s">
        <v>115</v>
      </c>
    </row>
    <row r="123" spans="2:65" s="1" customFormat="1" ht="22.5" customHeight="1" x14ac:dyDescent="0.2">
      <c r="B123" s="33"/>
      <c r="C123" s="173" t="s">
        <v>162</v>
      </c>
      <c r="D123" s="173" t="s">
        <v>117</v>
      </c>
      <c r="E123" s="174" t="s">
        <v>163</v>
      </c>
      <c r="F123" s="175" t="s">
        <v>164</v>
      </c>
      <c r="G123" s="176" t="s">
        <v>120</v>
      </c>
      <c r="H123" s="177">
        <v>832</v>
      </c>
      <c r="I123" s="178"/>
      <c r="J123" s="179">
        <f>ROUND(I123*H123,2)</f>
        <v>0</v>
      </c>
      <c r="K123" s="175" t="s">
        <v>121</v>
      </c>
      <c r="L123" s="37"/>
      <c r="M123" s="180" t="s">
        <v>19</v>
      </c>
      <c r="N123" s="181" t="s">
        <v>41</v>
      </c>
      <c r="O123" s="59"/>
      <c r="P123" s="182">
        <f>O123*H123</f>
        <v>0</v>
      </c>
      <c r="Q123" s="182">
        <v>0</v>
      </c>
      <c r="R123" s="182">
        <f>Q123*H123</f>
        <v>0</v>
      </c>
      <c r="S123" s="182">
        <v>0.32500000000000001</v>
      </c>
      <c r="T123" s="183">
        <f>S123*H123</f>
        <v>270.40000000000003</v>
      </c>
      <c r="AR123" s="16" t="s">
        <v>122</v>
      </c>
      <c r="AT123" s="16" t="s">
        <v>117</v>
      </c>
      <c r="AU123" s="16" t="s">
        <v>80</v>
      </c>
      <c r="AY123" s="16" t="s">
        <v>115</v>
      </c>
      <c r="BE123" s="184">
        <f>IF(N123="základní",J123,0)</f>
        <v>0</v>
      </c>
      <c r="BF123" s="184">
        <f>IF(N123="snížená",J123,0)</f>
        <v>0</v>
      </c>
      <c r="BG123" s="184">
        <f>IF(N123="zákl. přenesená",J123,0)</f>
        <v>0</v>
      </c>
      <c r="BH123" s="184">
        <f>IF(N123="sníž. přenesená",J123,0)</f>
        <v>0</v>
      </c>
      <c r="BI123" s="184">
        <f>IF(N123="nulová",J123,0)</f>
        <v>0</v>
      </c>
      <c r="BJ123" s="16" t="s">
        <v>78</v>
      </c>
      <c r="BK123" s="184">
        <f>ROUND(I123*H123,2)</f>
        <v>0</v>
      </c>
      <c r="BL123" s="16" t="s">
        <v>122</v>
      </c>
      <c r="BM123" s="16" t="s">
        <v>165</v>
      </c>
    </row>
    <row r="124" spans="2:65" s="1" customFormat="1" ht="175.5" x14ac:dyDescent="0.2">
      <c r="B124" s="33"/>
      <c r="C124" s="34"/>
      <c r="D124" s="185" t="s">
        <v>124</v>
      </c>
      <c r="E124" s="34"/>
      <c r="F124" s="186" t="s">
        <v>155</v>
      </c>
      <c r="G124" s="34"/>
      <c r="H124" s="34"/>
      <c r="I124" s="102"/>
      <c r="J124" s="34"/>
      <c r="K124" s="34"/>
      <c r="L124" s="37"/>
      <c r="M124" s="187"/>
      <c r="N124" s="59"/>
      <c r="O124" s="59"/>
      <c r="P124" s="59"/>
      <c r="Q124" s="59"/>
      <c r="R124" s="59"/>
      <c r="S124" s="59"/>
      <c r="T124" s="60"/>
      <c r="AT124" s="16" t="s">
        <v>124</v>
      </c>
      <c r="AU124" s="16" t="s">
        <v>80</v>
      </c>
    </row>
    <row r="125" spans="2:65" s="11" customFormat="1" ht="11.25" x14ac:dyDescent="0.2">
      <c r="B125" s="188"/>
      <c r="C125" s="189"/>
      <c r="D125" s="185" t="s">
        <v>126</v>
      </c>
      <c r="E125" s="190" t="s">
        <v>19</v>
      </c>
      <c r="F125" s="191" t="s">
        <v>161</v>
      </c>
      <c r="G125" s="189"/>
      <c r="H125" s="192">
        <v>832</v>
      </c>
      <c r="I125" s="193"/>
      <c r="J125" s="189"/>
      <c r="K125" s="189"/>
      <c r="L125" s="194"/>
      <c r="M125" s="195"/>
      <c r="N125" s="196"/>
      <c r="O125" s="196"/>
      <c r="P125" s="196"/>
      <c r="Q125" s="196"/>
      <c r="R125" s="196"/>
      <c r="S125" s="196"/>
      <c r="T125" s="197"/>
      <c r="AT125" s="198" t="s">
        <v>126</v>
      </c>
      <c r="AU125" s="198" t="s">
        <v>80</v>
      </c>
      <c r="AV125" s="11" t="s">
        <v>80</v>
      </c>
      <c r="AW125" s="11" t="s">
        <v>32</v>
      </c>
      <c r="AX125" s="11" t="s">
        <v>70</v>
      </c>
      <c r="AY125" s="198" t="s">
        <v>115</v>
      </c>
    </row>
    <row r="126" spans="2:65" s="12" customFormat="1" ht="11.25" x14ac:dyDescent="0.2">
      <c r="B126" s="199"/>
      <c r="C126" s="200"/>
      <c r="D126" s="185" t="s">
        <v>126</v>
      </c>
      <c r="E126" s="201" t="s">
        <v>19</v>
      </c>
      <c r="F126" s="202" t="s">
        <v>128</v>
      </c>
      <c r="G126" s="200"/>
      <c r="H126" s="203">
        <v>832</v>
      </c>
      <c r="I126" s="204"/>
      <c r="J126" s="200"/>
      <c r="K126" s="200"/>
      <c r="L126" s="205"/>
      <c r="M126" s="206"/>
      <c r="N126" s="207"/>
      <c r="O126" s="207"/>
      <c r="P126" s="207"/>
      <c r="Q126" s="207"/>
      <c r="R126" s="207"/>
      <c r="S126" s="207"/>
      <c r="T126" s="208"/>
      <c r="AT126" s="209" t="s">
        <v>126</v>
      </c>
      <c r="AU126" s="209" t="s">
        <v>80</v>
      </c>
      <c r="AV126" s="12" t="s">
        <v>122</v>
      </c>
      <c r="AW126" s="12" t="s">
        <v>32</v>
      </c>
      <c r="AX126" s="12" t="s">
        <v>78</v>
      </c>
      <c r="AY126" s="209" t="s">
        <v>115</v>
      </c>
    </row>
    <row r="127" spans="2:65" s="1" customFormat="1" ht="22.5" customHeight="1" x14ac:dyDescent="0.2">
      <c r="B127" s="33"/>
      <c r="C127" s="173" t="s">
        <v>166</v>
      </c>
      <c r="D127" s="173" t="s">
        <v>117</v>
      </c>
      <c r="E127" s="174" t="s">
        <v>167</v>
      </c>
      <c r="F127" s="175" t="s">
        <v>168</v>
      </c>
      <c r="G127" s="176" t="s">
        <v>120</v>
      </c>
      <c r="H127" s="177">
        <v>832</v>
      </c>
      <c r="I127" s="178"/>
      <c r="J127" s="179">
        <f>ROUND(I127*H127,2)</f>
        <v>0</v>
      </c>
      <c r="K127" s="175" t="s">
        <v>121</v>
      </c>
      <c r="L127" s="37"/>
      <c r="M127" s="180" t="s">
        <v>19</v>
      </c>
      <c r="N127" s="181" t="s">
        <v>41</v>
      </c>
      <c r="O127" s="59"/>
      <c r="P127" s="182">
        <f>O127*H127</f>
        <v>0</v>
      </c>
      <c r="Q127" s="182">
        <v>0</v>
      </c>
      <c r="R127" s="182">
        <f>Q127*H127</f>
        <v>0</v>
      </c>
      <c r="S127" s="182">
        <v>0.45</v>
      </c>
      <c r="T127" s="183">
        <f>S127*H127</f>
        <v>374.40000000000003</v>
      </c>
      <c r="AR127" s="16" t="s">
        <v>122</v>
      </c>
      <c r="AT127" s="16" t="s">
        <v>117</v>
      </c>
      <c r="AU127" s="16" t="s">
        <v>80</v>
      </c>
      <c r="AY127" s="16" t="s">
        <v>115</v>
      </c>
      <c r="BE127" s="184">
        <f>IF(N127="základní",J127,0)</f>
        <v>0</v>
      </c>
      <c r="BF127" s="184">
        <f>IF(N127="snížená",J127,0)</f>
        <v>0</v>
      </c>
      <c r="BG127" s="184">
        <f>IF(N127="zákl. přenesená",J127,0)</f>
        <v>0</v>
      </c>
      <c r="BH127" s="184">
        <f>IF(N127="sníž. přenesená",J127,0)</f>
        <v>0</v>
      </c>
      <c r="BI127" s="184">
        <f>IF(N127="nulová",J127,0)</f>
        <v>0</v>
      </c>
      <c r="BJ127" s="16" t="s">
        <v>78</v>
      </c>
      <c r="BK127" s="184">
        <f>ROUND(I127*H127,2)</f>
        <v>0</v>
      </c>
      <c r="BL127" s="16" t="s">
        <v>122</v>
      </c>
      <c r="BM127" s="16" t="s">
        <v>169</v>
      </c>
    </row>
    <row r="128" spans="2:65" s="1" customFormat="1" ht="175.5" x14ac:dyDescent="0.2">
      <c r="B128" s="33"/>
      <c r="C128" s="34"/>
      <c r="D128" s="185" t="s">
        <v>124</v>
      </c>
      <c r="E128" s="34"/>
      <c r="F128" s="186" t="s">
        <v>155</v>
      </c>
      <c r="G128" s="34"/>
      <c r="H128" s="34"/>
      <c r="I128" s="102"/>
      <c r="J128" s="34"/>
      <c r="K128" s="34"/>
      <c r="L128" s="37"/>
      <c r="M128" s="187"/>
      <c r="N128" s="59"/>
      <c r="O128" s="59"/>
      <c r="P128" s="59"/>
      <c r="Q128" s="59"/>
      <c r="R128" s="59"/>
      <c r="S128" s="59"/>
      <c r="T128" s="60"/>
      <c r="AT128" s="16" t="s">
        <v>124</v>
      </c>
      <c r="AU128" s="16" t="s">
        <v>80</v>
      </c>
    </row>
    <row r="129" spans="2:65" s="11" customFormat="1" ht="11.25" x14ac:dyDescent="0.2">
      <c r="B129" s="188"/>
      <c r="C129" s="189"/>
      <c r="D129" s="185" t="s">
        <v>126</v>
      </c>
      <c r="E129" s="190" t="s">
        <v>19</v>
      </c>
      <c r="F129" s="191" t="s">
        <v>161</v>
      </c>
      <c r="G129" s="189"/>
      <c r="H129" s="192">
        <v>832</v>
      </c>
      <c r="I129" s="193"/>
      <c r="J129" s="189"/>
      <c r="K129" s="189"/>
      <c r="L129" s="194"/>
      <c r="M129" s="195"/>
      <c r="N129" s="196"/>
      <c r="O129" s="196"/>
      <c r="P129" s="196"/>
      <c r="Q129" s="196"/>
      <c r="R129" s="196"/>
      <c r="S129" s="196"/>
      <c r="T129" s="197"/>
      <c r="AT129" s="198" t="s">
        <v>126</v>
      </c>
      <c r="AU129" s="198" t="s">
        <v>80</v>
      </c>
      <c r="AV129" s="11" t="s">
        <v>80</v>
      </c>
      <c r="AW129" s="11" t="s">
        <v>32</v>
      </c>
      <c r="AX129" s="11" t="s">
        <v>70</v>
      </c>
      <c r="AY129" s="198" t="s">
        <v>115</v>
      </c>
    </row>
    <row r="130" spans="2:65" s="12" customFormat="1" ht="11.25" x14ac:dyDescent="0.2">
      <c r="B130" s="199"/>
      <c r="C130" s="200"/>
      <c r="D130" s="185" t="s">
        <v>126</v>
      </c>
      <c r="E130" s="201" t="s">
        <v>19</v>
      </c>
      <c r="F130" s="202" t="s">
        <v>128</v>
      </c>
      <c r="G130" s="200"/>
      <c r="H130" s="203">
        <v>832</v>
      </c>
      <c r="I130" s="204"/>
      <c r="J130" s="200"/>
      <c r="K130" s="200"/>
      <c r="L130" s="205"/>
      <c r="M130" s="206"/>
      <c r="N130" s="207"/>
      <c r="O130" s="207"/>
      <c r="P130" s="207"/>
      <c r="Q130" s="207"/>
      <c r="R130" s="207"/>
      <c r="S130" s="207"/>
      <c r="T130" s="208"/>
      <c r="AT130" s="209" t="s">
        <v>126</v>
      </c>
      <c r="AU130" s="209" t="s">
        <v>80</v>
      </c>
      <c r="AV130" s="12" t="s">
        <v>122</v>
      </c>
      <c r="AW130" s="12" t="s">
        <v>32</v>
      </c>
      <c r="AX130" s="12" t="s">
        <v>78</v>
      </c>
      <c r="AY130" s="209" t="s">
        <v>115</v>
      </c>
    </row>
    <row r="131" spans="2:65" s="1" customFormat="1" ht="22.5" customHeight="1" x14ac:dyDescent="0.2">
      <c r="B131" s="33"/>
      <c r="C131" s="173" t="s">
        <v>170</v>
      </c>
      <c r="D131" s="173" t="s">
        <v>117</v>
      </c>
      <c r="E131" s="174" t="s">
        <v>171</v>
      </c>
      <c r="F131" s="175" t="s">
        <v>172</v>
      </c>
      <c r="G131" s="176" t="s">
        <v>120</v>
      </c>
      <c r="H131" s="177">
        <v>111</v>
      </c>
      <c r="I131" s="178"/>
      <c r="J131" s="179">
        <f>ROUND(I131*H131,2)</f>
        <v>0</v>
      </c>
      <c r="K131" s="175" t="s">
        <v>121</v>
      </c>
      <c r="L131" s="37"/>
      <c r="M131" s="180" t="s">
        <v>19</v>
      </c>
      <c r="N131" s="181" t="s">
        <v>41</v>
      </c>
      <c r="O131" s="59"/>
      <c r="P131" s="182">
        <f>O131*H131</f>
        <v>0</v>
      </c>
      <c r="Q131" s="182">
        <v>4.0000000000000003E-5</v>
      </c>
      <c r="R131" s="182">
        <f>Q131*H131</f>
        <v>4.4400000000000004E-3</v>
      </c>
      <c r="S131" s="182">
        <v>0.10299999999999999</v>
      </c>
      <c r="T131" s="183">
        <f>S131*H131</f>
        <v>11.433</v>
      </c>
      <c r="AR131" s="16" t="s">
        <v>122</v>
      </c>
      <c r="AT131" s="16" t="s">
        <v>117</v>
      </c>
      <c r="AU131" s="16" t="s">
        <v>80</v>
      </c>
      <c r="AY131" s="16" t="s">
        <v>115</v>
      </c>
      <c r="BE131" s="184">
        <f>IF(N131="základní",J131,0)</f>
        <v>0</v>
      </c>
      <c r="BF131" s="184">
        <f>IF(N131="snížená",J131,0)</f>
        <v>0</v>
      </c>
      <c r="BG131" s="184">
        <f>IF(N131="zákl. přenesená",J131,0)</f>
        <v>0</v>
      </c>
      <c r="BH131" s="184">
        <f>IF(N131="sníž. přenesená",J131,0)</f>
        <v>0</v>
      </c>
      <c r="BI131" s="184">
        <f>IF(N131="nulová",J131,0)</f>
        <v>0</v>
      </c>
      <c r="BJ131" s="16" t="s">
        <v>78</v>
      </c>
      <c r="BK131" s="184">
        <f>ROUND(I131*H131,2)</f>
        <v>0</v>
      </c>
      <c r="BL131" s="16" t="s">
        <v>122</v>
      </c>
      <c r="BM131" s="16" t="s">
        <v>173</v>
      </c>
    </row>
    <row r="132" spans="2:65" s="1" customFormat="1" ht="195" x14ac:dyDescent="0.2">
      <c r="B132" s="33"/>
      <c r="C132" s="34"/>
      <c r="D132" s="185" t="s">
        <v>124</v>
      </c>
      <c r="E132" s="34"/>
      <c r="F132" s="186" t="s">
        <v>174</v>
      </c>
      <c r="G132" s="34"/>
      <c r="H132" s="34"/>
      <c r="I132" s="102"/>
      <c r="J132" s="34"/>
      <c r="K132" s="34"/>
      <c r="L132" s="37"/>
      <c r="M132" s="187"/>
      <c r="N132" s="59"/>
      <c r="O132" s="59"/>
      <c r="P132" s="59"/>
      <c r="Q132" s="59"/>
      <c r="R132" s="59"/>
      <c r="S132" s="59"/>
      <c r="T132" s="60"/>
      <c r="AT132" s="16" t="s">
        <v>124</v>
      </c>
      <c r="AU132" s="16" t="s">
        <v>80</v>
      </c>
    </row>
    <row r="133" spans="2:65" s="11" customFormat="1" ht="11.25" x14ac:dyDescent="0.2">
      <c r="B133" s="188"/>
      <c r="C133" s="189"/>
      <c r="D133" s="185" t="s">
        <v>126</v>
      </c>
      <c r="E133" s="190" t="s">
        <v>19</v>
      </c>
      <c r="F133" s="191" t="s">
        <v>175</v>
      </c>
      <c r="G133" s="189"/>
      <c r="H133" s="192">
        <v>111</v>
      </c>
      <c r="I133" s="193"/>
      <c r="J133" s="189"/>
      <c r="K133" s="189"/>
      <c r="L133" s="194"/>
      <c r="M133" s="195"/>
      <c r="N133" s="196"/>
      <c r="O133" s="196"/>
      <c r="P133" s="196"/>
      <c r="Q133" s="196"/>
      <c r="R133" s="196"/>
      <c r="S133" s="196"/>
      <c r="T133" s="197"/>
      <c r="AT133" s="198" t="s">
        <v>126</v>
      </c>
      <c r="AU133" s="198" t="s">
        <v>80</v>
      </c>
      <c r="AV133" s="11" t="s">
        <v>80</v>
      </c>
      <c r="AW133" s="11" t="s">
        <v>32</v>
      </c>
      <c r="AX133" s="11" t="s">
        <v>70</v>
      </c>
      <c r="AY133" s="198" t="s">
        <v>115</v>
      </c>
    </row>
    <row r="134" spans="2:65" s="12" customFormat="1" ht="11.25" x14ac:dyDescent="0.2">
      <c r="B134" s="199"/>
      <c r="C134" s="200"/>
      <c r="D134" s="185" t="s">
        <v>126</v>
      </c>
      <c r="E134" s="201" t="s">
        <v>19</v>
      </c>
      <c r="F134" s="202" t="s">
        <v>128</v>
      </c>
      <c r="G134" s="200"/>
      <c r="H134" s="203">
        <v>111</v>
      </c>
      <c r="I134" s="204"/>
      <c r="J134" s="200"/>
      <c r="K134" s="200"/>
      <c r="L134" s="205"/>
      <c r="M134" s="206"/>
      <c r="N134" s="207"/>
      <c r="O134" s="207"/>
      <c r="P134" s="207"/>
      <c r="Q134" s="207"/>
      <c r="R134" s="207"/>
      <c r="S134" s="207"/>
      <c r="T134" s="208"/>
      <c r="AT134" s="209" t="s">
        <v>126</v>
      </c>
      <c r="AU134" s="209" t="s">
        <v>80</v>
      </c>
      <c r="AV134" s="12" t="s">
        <v>122</v>
      </c>
      <c r="AW134" s="12" t="s">
        <v>32</v>
      </c>
      <c r="AX134" s="12" t="s">
        <v>78</v>
      </c>
      <c r="AY134" s="209" t="s">
        <v>115</v>
      </c>
    </row>
    <row r="135" spans="2:65" s="1" customFormat="1" ht="22.5" customHeight="1" x14ac:dyDescent="0.2">
      <c r="B135" s="33"/>
      <c r="C135" s="173" t="s">
        <v>176</v>
      </c>
      <c r="D135" s="173" t="s">
        <v>117</v>
      </c>
      <c r="E135" s="174" t="s">
        <v>177</v>
      </c>
      <c r="F135" s="175" t="s">
        <v>178</v>
      </c>
      <c r="G135" s="176" t="s">
        <v>179</v>
      </c>
      <c r="H135" s="177">
        <v>160</v>
      </c>
      <c r="I135" s="178"/>
      <c r="J135" s="179">
        <f>ROUND(I135*H135,2)</f>
        <v>0</v>
      </c>
      <c r="K135" s="175" t="s">
        <v>121</v>
      </c>
      <c r="L135" s="37"/>
      <c r="M135" s="180" t="s">
        <v>19</v>
      </c>
      <c r="N135" s="181" t="s">
        <v>41</v>
      </c>
      <c r="O135" s="59"/>
      <c r="P135" s="182">
        <f>O135*H135</f>
        <v>0</v>
      </c>
      <c r="Q135" s="182">
        <v>0</v>
      </c>
      <c r="R135" s="182">
        <f>Q135*H135</f>
        <v>0</v>
      </c>
      <c r="S135" s="182">
        <v>0.28999999999999998</v>
      </c>
      <c r="T135" s="183">
        <f>S135*H135</f>
        <v>46.4</v>
      </c>
      <c r="AR135" s="16" t="s">
        <v>122</v>
      </c>
      <c r="AT135" s="16" t="s">
        <v>117</v>
      </c>
      <c r="AU135" s="16" t="s">
        <v>80</v>
      </c>
      <c r="AY135" s="16" t="s">
        <v>115</v>
      </c>
      <c r="BE135" s="184">
        <f>IF(N135="základní",J135,0)</f>
        <v>0</v>
      </c>
      <c r="BF135" s="184">
        <f>IF(N135="snížená",J135,0)</f>
        <v>0</v>
      </c>
      <c r="BG135" s="184">
        <f>IF(N135="zákl. přenesená",J135,0)</f>
        <v>0</v>
      </c>
      <c r="BH135" s="184">
        <f>IF(N135="sníž. přenesená",J135,0)</f>
        <v>0</v>
      </c>
      <c r="BI135" s="184">
        <f>IF(N135="nulová",J135,0)</f>
        <v>0</v>
      </c>
      <c r="BJ135" s="16" t="s">
        <v>78</v>
      </c>
      <c r="BK135" s="184">
        <f>ROUND(I135*H135,2)</f>
        <v>0</v>
      </c>
      <c r="BL135" s="16" t="s">
        <v>122</v>
      </c>
      <c r="BM135" s="16" t="s">
        <v>180</v>
      </c>
    </row>
    <row r="136" spans="2:65" s="1" customFormat="1" ht="136.5" x14ac:dyDescent="0.2">
      <c r="B136" s="33"/>
      <c r="C136" s="34"/>
      <c r="D136" s="185" t="s">
        <v>124</v>
      </c>
      <c r="E136" s="34"/>
      <c r="F136" s="186" t="s">
        <v>181</v>
      </c>
      <c r="G136" s="34"/>
      <c r="H136" s="34"/>
      <c r="I136" s="102"/>
      <c r="J136" s="34"/>
      <c r="K136" s="34"/>
      <c r="L136" s="37"/>
      <c r="M136" s="187"/>
      <c r="N136" s="59"/>
      <c r="O136" s="59"/>
      <c r="P136" s="59"/>
      <c r="Q136" s="59"/>
      <c r="R136" s="59"/>
      <c r="S136" s="59"/>
      <c r="T136" s="60"/>
      <c r="AT136" s="16" t="s">
        <v>124</v>
      </c>
      <c r="AU136" s="16" t="s">
        <v>80</v>
      </c>
    </row>
    <row r="137" spans="2:65" s="11" customFormat="1" ht="11.25" x14ac:dyDescent="0.2">
      <c r="B137" s="188"/>
      <c r="C137" s="189"/>
      <c r="D137" s="185" t="s">
        <v>126</v>
      </c>
      <c r="E137" s="190" t="s">
        <v>19</v>
      </c>
      <c r="F137" s="191" t="s">
        <v>182</v>
      </c>
      <c r="G137" s="189"/>
      <c r="H137" s="192">
        <v>160</v>
      </c>
      <c r="I137" s="193"/>
      <c r="J137" s="189"/>
      <c r="K137" s="189"/>
      <c r="L137" s="194"/>
      <c r="M137" s="195"/>
      <c r="N137" s="196"/>
      <c r="O137" s="196"/>
      <c r="P137" s="196"/>
      <c r="Q137" s="196"/>
      <c r="R137" s="196"/>
      <c r="S137" s="196"/>
      <c r="T137" s="197"/>
      <c r="AT137" s="198" t="s">
        <v>126</v>
      </c>
      <c r="AU137" s="198" t="s">
        <v>80</v>
      </c>
      <c r="AV137" s="11" t="s">
        <v>80</v>
      </c>
      <c r="AW137" s="11" t="s">
        <v>32</v>
      </c>
      <c r="AX137" s="11" t="s">
        <v>70</v>
      </c>
      <c r="AY137" s="198" t="s">
        <v>115</v>
      </c>
    </row>
    <row r="138" spans="2:65" s="12" customFormat="1" ht="11.25" x14ac:dyDescent="0.2">
      <c r="B138" s="199"/>
      <c r="C138" s="200"/>
      <c r="D138" s="185" t="s">
        <v>126</v>
      </c>
      <c r="E138" s="201" t="s">
        <v>19</v>
      </c>
      <c r="F138" s="202" t="s">
        <v>128</v>
      </c>
      <c r="G138" s="200"/>
      <c r="H138" s="203">
        <v>160</v>
      </c>
      <c r="I138" s="204"/>
      <c r="J138" s="200"/>
      <c r="K138" s="200"/>
      <c r="L138" s="205"/>
      <c r="M138" s="206"/>
      <c r="N138" s="207"/>
      <c r="O138" s="207"/>
      <c r="P138" s="207"/>
      <c r="Q138" s="207"/>
      <c r="R138" s="207"/>
      <c r="S138" s="207"/>
      <c r="T138" s="208"/>
      <c r="AT138" s="209" t="s">
        <v>126</v>
      </c>
      <c r="AU138" s="209" t="s">
        <v>80</v>
      </c>
      <c r="AV138" s="12" t="s">
        <v>122</v>
      </c>
      <c r="AW138" s="12" t="s">
        <v>32</v>
      </c>
      <c r="AX138" s="12" t="s">
        <v>78</v>
      </c>
      <c r="AY138" s="209" t="s">
        <v>115</v>
      </c>
    </row>
    <row r="139" spans="2:65" s="1" customFormat="1" ht="22.5" customHeight="1" x14ac:dyDescent="0.2">
      <c r="B139" s="33"/>
      <c r="C139" s="173" t="s">
        <v>183</v>
      </c>
      <c r="D139" s="173" t="s">
        <v>117</v>
      </c>
      <c r="E139" s="174" t="s">
        <v>184</v>
      </c>
      <c r="F139" s="175" t="s">
        <v>185</v>
      </c>
      <c r="G139" s="176" t="s">
        <v>179</v>
      </c>
      <c r="H139" s="177">
        <v>11</v>
      </c>
      <c r="I139" s="178"/>
      <c r="J139" s="179">
        <f>ROUND(I139*H139,2)</f>
        <v>0</v>
      </c>
      <c r="K139" s="175" t="s">
        <v>19</v>
      </c>
      <c r="L139" s="37"/>
      <c r="M139" s="180" t="s">
        <v>19</v>
      </c>
      <c r="N139" s="181" t="s">
        <v>41</v>
      </c>
      <c r="O139" s="59"/>
      <c r="P139" s="182">
        <f>O139*H139</f>
        <v>0</v>
      </c>
      <c r="Q139" s="182">
        <v>0</v>
      </c>
      <c r="R139" s="182">
        <f>Q139*H139</f>
        <v>0</v>
      </c>
      <c r="S139" s="182">
        <v>0.20499999999999999</v>
      </c>
      <c r="T139" s="183">
        <f>S139*H139</f>
        <v>2.2549999999999999</v>
      </c>
      <c r="AR139" s="16" t="s">
        <v>122</v>
      </c>
      <c r="AT139" s="16" t="s">
        <v>117</v>
      </c>
      <c r="AU139" s="16" t="s">
        <v>80</v>
      </c>
      <c r="AY139" s="16" t="s">
        <v>115</v>
      </c>
      <c r="BE139" s="184">
        <f>IF(N139="základní",J139,0)</f>
        <v>0</v>
      </c>
      <c r="BF139" s="184">
        <f>IF(N139="snížená",J139,0)</f>
        <v>0</v>
      </c>
      <c r="BG139" s="184">
        <f>IF(N139="zákl. přenesená",J139,0)</f>
        <v>0</v>
      </c>
      <c r="BH139" s="184">
        <f>IF(N139="sníž. přenesená",J139,0)</f>
        <v>0</v>
      </c>
      <c r="BI139" s="184">
        <f>IF(N139="nulová",J139,0)</f>
        <v>0</v>
      </c>
      <c r="BJ139" s="16" t="s">
        <v>78</v>
      </c>
      <c r="BK139" s="184">
        <f>ROUND(I139*H139,2)</f>
        <v>0</v>
      </c>
      <c r="BL139" s="16" t="s">
        <v>122</v>
      </c>
      <c r="BM139" s="16" t="s">
        <v>186</v>
      </c>
    </row>
    <row r="140" spans="2:65" s="1" customFormat="1" ht="136.5" x14ac:dyDescent="0.2">
      <c r="B140" s="33"/>
      <c r="C140" s="34"/>
      <c r="D140" s="185" t="s">
        <v>124</v>
      </c>
      <c r="E140" s="34"/>
      <c r="F140" s="186" t="s">
        <v>181</v>
      </c>
      <c r="G140" s="34"/>
      <c r="H140" s="34"/>
      <c r="I140" s="102"/>
      <c r="J140" s="34"/>
      <c r="K140" s="34"/>
      <c r="L140" s="37"/>
      <c r="M140" s="187"/>
      <c r="N140" s="59"/>
      <c r="O140" s="59"/>
      <c r="P140" s="59"/>
      <c r="Q140" s="59"/>
      <c r="R140" s="59"/>
      <c r="S140" s="59"/>
      <c r="T140" s="60"/>
      <c r="AT140" s="16" t="s">
        <v>124</v>
      </c>
      <c r="AU140" s="16" t="s">
        <v>80</v>
      </c>
    </row>
    <row r="141" spans="2:65" s="11" customFormat="1" ht="11.25" x14ac:dyDescent="0.2">
      <c r="B141" s="188"/>
      <c r="C141" s="189"/>
      <c r="D141" s="185" t="s">
        <v>126</v>
      </c>
      <c r="E141" s="190" t="s">
        <v>19</v>
      </c>
      <c r="F141" s="191" t="s">
        <v>187</v>
      </c>
      <c r="G141" s="189"/>
      <c r="H141" s="192">
        <v>11</v>
      </c>
      <c r="I141" s="193"/>
      <c r="J141" s="189"/>
      <c r="K141" s="189"/>
      <c r="L141" s="194"/>
      <c r="M141" s="195"/>
      <c r="N141" s="196"/>
      <c r="O141" s="196"/>
      <c r="P141" s="196"/>
      <c r="Q141" s="196"/>
      <c r="R141" s="196"/>
      <c r="S141" s="196"/>
      <c r="T141" s="197"/>
      <c r="AT141" s="198" t="s">
        <v>126</v>
      </c>
      <c r="AU141" s="198" t="s">
        <v>80</v>
      </c>
      <c r="AV141" s="11" t="s">
        <v>80</v>
      </c>
      <c r="AW141" s="11" t="s">
        <v>32</v>
      </c>
      <c r="AX141" s="11" t="s">
        <v>70</v>
      </c>
      <c r="AY141" s="198" t="s">
        <v>115</v>
      </c>
    </row>
    <row r="142" spans="2:65" s="12" customFormat="1" ht="11.25" x14ac:dyDescent="0.2">
      <c r="B142" s="199"/>
      <c r="C142" s="200"/>
      <c r="D142" s="185" t="s">
        <v>126</v>
      </c>
      <c r="E142" s="201" t="s">
        <v>19</v>
      </c>
      <c r="F142" s="202" t="s">
        <v>128</v>
      </c>
      <c r="G142" s="200"/>
      <c r="H142" s="203">
        <v>11</v>
      </c>
      <c r="I142" s="204"/>
      <c r="J142" s="200"/>
      <c r="K142" s="200"/>
      <c r="L142" s="205"/>
      <c r="M142" s="206"/>
      <c r="N142" s="207"/>
      <c r="O142" s="207"/>
      <c r="P142" s="207"/>
      <c r="Q142" s="207"/>
      <c r="R142" s="207"/>
      <c r="S142" s="207"/>
      <c r="T142" s="208"/>
      <c r="AT142" s="209" t="s">
        <v>126</v>
      </c>
      <c r="AU142" s="209" t="s">
        <v>80</v>
      </c>
      <c r="AV142" s="12" t="s">
        <v>122</v>
      </c>
      <c r="AW142" s="12" t="s">
        <v>32</v>
      </c>
      <c r="AX142" s="12" t="s">
        <v>78</v>
      </c>
      <c r="AY142" s="209" t="s">
        <v>115</v>
      </c>
    </row>
    <row r="143" spans="2:65" s="1" customFormat="1" ht="22.5" customHeight="1" x14ac:dyDescent="0.2">
      <c r="B143" s="33"/>
      <c r="C143" s="173" t="s">
        <v>188</v>
      </c>
      <c r="D143" s="173" t="s">
        <v>117</v>
      </c>
      <c r="E143" s="174" t="s">
        <v>189</v>
      </c>
      <c r="F143" s="175" t="s">
        <v>190</v>
      </c>
      <c r="G143" s="176" t="s">
        <v>179</v>
      </c>
      <c r="H143" s="177">
        <v>60</v>
      </c>
      <c r="I143" s="178"/>
      <c r="J143" s="179">
        <f>ROUND(I143*H143,2)</f>
        <v>0</v>
      </c>
      <c r="K143" s="175" t="s">
        <v>121</v>
      </c>
      <c r="L143" s="37"/>
      <c r="M143" s="180" t="s">
        <v>19</v>
      </c>
      <c r="N143" s="181" t="s">
        <v>41</v>
      </c>
      <c r="O143" s="59"/>
      <c r="P143" s="182">
        <f>O143*H143</f>
        <v>0</v>
      </c>
      <c r="Q143" s="182">
        <v>0</v>
      </c>
      <c r="R143" s="182">
        <f>Q143*H143</f>
        <v>0</v>
      </c>
      <c r="S143" s="182">
        <v>0.115</v>
      </c>
      <c r="T143" s="183">
        <f>S143*H143</f>
        <v>6.9</v>
      </c>
      <c r="AR143" s="16" t="s">
        <v>122</v>
      </c>
      <c r="AT143" s="16" t="s">
        <v>117</v>
      </c>
      <c r="AU143" s="16" t="s">
        <v>80</v>
      </c>
      <c r="AY143" s="16" t="s">
        <v>115</v>
      </c>
      <c r="BE143" s="184">
        <f>IF(N143="základní",J143,0)</f>
        <v>0</v>
      </c>
      <c r="BF143" s="184">
        <f>IF(N143="snížená",J143,0)</f>
        <v>0</v>
      </c>
      <c r="BG143" s="184">
        <f>IF(N143="zákl. přenesená",J143,0)</f>
        <v>0</v>
      </c>
      <c r="BH143" s="184">
        <f>IF(N143="sníž. přenesená",J143,0)</f>
        <v>0</v>
      </c>
      <c r="BI143" s="184">
        <f>IF(N143="nulová",J143,0)</f>
        <v>0</v>
      </c>
      <c r="BJ143" s="16" t="s">
        <v>78</v>
      </c>
      <c r="BK143" s="184">
        <f>ROUND(I143*H143,2)</f>
        <v>0</v>
      </c>
      <c r="BL143" s="16" t="s">
        <v>122</v>
      </c>
      <c r="BM143" s="16" t="s">
        <v>191</v>
      </c>
    </row>
    <row r="144" spans="2:65" s="1" customFormat="1" ht="136.5" x14ac:dyDescent="0.2">
      <c r="B144" s="33"/>
      <c r="C144" s="34"/>
      <c r="D144" s="185" t="s">
        <v>124</v>
      </c>
      <c r="E144" s="34"/>
      <c r="F144" s="186" t="s">
        <v>181</v>
      </c>
      <c r="G144" s="34"/>
      <c r="H144" s="34"/>
      <c r="I144" s="102"/>
      <c r="J144" s="34"/>
      <c r="K144" s="34"/>
      <c r="L144" s="37"/>
      <c r="M144" s="187"/>
      <c r="N144" s="59"/>
      <c r="O144" s="59"/>
      <c r="P144" s="59"/>
      <c r="Q144" s="59"/>
      <c r="R144" s="59"/>
      <c r="S144" s="59"/>
      <c r="T144" s="60"/>
      <c r="AT144" s="16" t="s">
        <v>124</v>
      </c>
      <c r="AU144" s="16" t="s">
        <v>80</v>
      </c>
    </row>
    <row r="145" spans="2:65" s="11" customFormat="1" ht="11.25" x14ac:dyDescent="0.2">
      <c r="B145" s="188"/>
      <c r="C145" s="189"/>
      <c r="D145" s="185" t="s">
        <v>126</v>
      </c>
      <c r="E145" s="190" t="s">
        <v>19</v>
      </c>
      <c r="F145" s="191" t="s">
        <v>192</v>
      </c>
      <c r="G145" s="189"/>
      <c r="H145" s="192">
        <v>22</v>
      </c>
      <c r="I145" s="193"/>
      <c r="J145" s="189"/>
      <c r="K145" s="189"/>
      <c r="L145" s="194"/>
      <c r="M145" s="195"/>
      <c r="N145" s="196"/>
      <c r="O145" s="196"/>
      <c r="P145" s="196"/>
      <c r="Q145" s="196"/>
      <c r="R145" s="196"/>
      <c r="S145" s="196"/>
      <c r="T145" s="197"/>
      <c r="AT145" s="198" t="s">
        <v>126</v>
      </c>
      <c r="AU145" s="198" t="s">
        <v>80</v>
      </c>
      <c r="AV145" s="11" t="s">
        <v>80</v>
      </c>
      <c r="AW145" s="11" t="s">
        <v>32</v>
      </c>
      <c r="AX145" s="11" t="s">
        <v>70</v>
      </c>
      <c r="AY145" s="198" t="s">
        <v>115</v>
      </c>
    </row>
    <row r="146" spans="2:65" s="11" customFormat="1" ht="11.25" x14ac:dyDescent="0.2">
      <c r="B146" s="188"/>
      <c r="C146" s="189"/>
      <c r="D146" s="185" t="s">
        <v>126</v>
      </c>
      <c r="E146" s="190" t="s">
        <v>19</v>
      </c>
      <c r="F146" s="191" t="s">
        <v>193</v>
      </c>
      <c r="G146" s="189"/>
      <c r="H146" s="192">
        <v>38</v>
      </c>
      <c r="I146" s="193"/>
      <c r="J146" s="189"/>
      <c r="K146" s="189"/>
      <c r="L146" s="194"/>
      <c r="M146" s="195"/>
      <c r="N146" s="196"/>
      <c r="O146" s="196"/>
      <c r="P146" s="196"/>
      <c r="Q146" s="196"/>
      <c r="R146" s="196"/>
      <c r="S146" s="196"/>
      <c r="T146" s="197"/>
      <c r="AT146" s="198" t="s">
        <v>126</v>
      </c>
      <c r="AU146" s="198" t="s">
        <v>80</v>
      </c>
      <c r="AV146" s="11" t="s">
        <v>80</v>
      </c>
      <c r="AW146" s="11" t="s">
        <v>32</v>
      </c>
      <c r="AX146" s="11" t="s">
        <v>70</v>
      </c>
      <c r="AY146" s="198" t="s">
        <v>115</v>
      </c>
    </row>
    <row r="147" spans="2:65" s="12" customFormat="1" ht="11.25" x14ac:dyDescent="0.2">
      <c r="B147" s="199"/>
      <c r="C147" s="200"/>
      <c r="D147" s="185" t="s">
        <v>126</v>
      </c>
      <c r="E147" s="201" t="s">
        <v>19</v>
      </c>
      <c r="F147" s="202" t="s">
        <v>128</v>
      </c>
      <c r="G147" s="200"/>
      <c r="H147" s="203">
        <v>60</v>
      </c>
      <c r="I147" s="204"/>
      <c r="J147" s="200"/>
      <c r="K147" s="200"/>
      <c r="L147" s="205"/>
      <c r="M147" s="206"/>
      <c r="N147" s="207"/>
      <c r="O147" s="207"/>
      <c r="P147" s="207"/>
      <c r="Q147" s="207"/>
      <c r="R147" s="207"/>
      <c r="S147" s="207"/>
      <c r="T147" s="208"/>
      <c r="AT147" s="209" t="s">
        <v>126</v>
      </c>
      <c r="AU147" s="209" t="s">
        <v>80</v>
      </c>
      <c r="AV147" s="12" t="s">
        <v>122</v>
      </c>
      <c r="AW147" s="12" t="s">
        <v>32</v>
      </c>
      <c r="AX147" s="12" t="s">
        <v>78</v>
      </c>
      <c r="AY147" s="209" t="s">
        <v>115</v>
      </c>
    </row>
    <row r="148" spans="2:65" s="1" customFormat="1" ht="22.5" customHeight="1" x14ac:dyDescent="0.2">
      <c r="B148" s="33"/>
      <c r="C148" s="173" t="s">
        <v>8</v>
      </c>
      <c r="D148" s="173" t="s">
        <v>117</v>
      </c>
      <c r="E148" s="174" t="s">
        <v>194</v>
      </c>
      <c r="F148" s="175" t="s">
        <v>195</v>
      </c>
      <c r="G148" s="176" t="s">
        <v>196</v>
      </c>
      <c r="H148" s="177">
        <v>791</v>
      </c>
      <c r="I148" s="178"/>
      <c r="J148" s="179">
        <f>ROUND(I148*H148,2)</f>
        <v>0</v>
      </c>
      <c r="K148" s="175" t="s">
        <v>121</v>
      </c>
      <c r="L148" s="37"/>
      <c r="M148" s="180" t="s">
        <v>19</v>
      </c>
      <c r="N148" s="181" t="s">
        <v>41</v>
      </c>
      <c r="O148" s="59"/>
      <c r="P148" s="182">
        <f>O148*H148</f>
        <v>0</v>
      </c>
      <c r="Q148" s="182">
        <v>0</v>
      </c>
      <c r="R148" s="182">
        <f>Q148*H148</f>
        <v>0</v>
      </c>
      <c r="S148" s="182">
        <v>0</v>
      </c>
      <c r="T148" s="183">
        <f>S148*H148</f>
        <v>0</v>
      </c>
      <c r="AR148" s="16" t="s">
        <v>122</v>
      </c>
      <c r="AT148" s="16" t="s">
        <v>117</v>
      </c>
      <c r="AU148" s="16" t="s">
        <v>80</v>
      </c>
      <c r="AY148" s="16" t="s">
        <v>115</v>
      </c>
      <c r="BE148" s="184">
        <f>IF(N148="základní",J148,0)</f>
        <v>0</v>
      </c>
      <c r="BF148" s="184">
        <f>IF(N148="snížená",J148,0)</f>
        <v>0</v>
      </c>
      <c r="BG148" s="184">
        <f>IF(N148="zákl. přenesená",J148,0)</f>
        <v>0</v>
      </c>
      <c r="BH148" s="184">
        <f>IF(N148="sníž. přenesená",J148,0)</f>
        <v>0</v>
      </c>
      <c r="BI148" s="184">
        <f>IF(N148="nulová",J148,0)</f>
        <v>0</v>
      </c>
      <c r="BJ148" s="16" t="s">
        <v>78</v>
      </c>
      <c r="BK148" s="184">
        <f>ROUND(I148*H148,2)</f>
        <v>0</v>
      </c>
      <c r="BL148" s="16" t="s">
        <v>122</v>
      </c>
      <c r="BM148" s="16" t="s">
        <v>197</v>
      </c>
    </row>
    <row r="149" spans="2:65" s="1" customFormat="1" ht="78" x14ac:dyDescent="0.2">
      <c r="B149" s="33"/>
      <c r="C149" s="34"/>
      <c r="D149" s="185" t="s">
        <v>124</v>
      </c>
      <c r="E149" s="34"/>
      <c r="F149" s="186" t="s">
        <v>198</v>
      </c>
      <c r="G149" s="34"/>
      <c r="H149" s="34"/>
      <c r="I149" s="102"/>
      <c r="J149" s="34"/>
      <c r="K149" s="34"/>
      <c r="L149" s="37"/>
      <c r="M149" s="187"/>
      <c r="N149" s="59"/>
      <c r="O149" s="59"/>
      <c r="P149" s="59"/>
      <c r="Q149" s="59"/>
      <c r="R149" s="59"/>
      <c r="S149" s="59"/>
      <c r="T149" s="60"/>
      <c r="AT149" s="16" t="s">
        <v>124</v>
      </c>
      <c r="AU149" s="16" t="s">
        <v>80</v>
      </c>
    </row>
    <row r="150" spans="2:65" s="11" customFormat="1" ht="22.5" x14ac:dyDescent="0.2">
      <c r="B150" s="188"/>
      <c r="C150" s="189"/>
      <c r="D150" s="185" t="s">
        <v>126</v>
      </c>
      <c r="E150" s="190" t="s">
        <v>19</v>
      </c>
      <c r="F150" s="191" t="s">
        <v>199</v>
      </c>
      <c r="G150" s="189"/>
      <c r="H150" s="192">
        <v>791</v>
      </c>
      <c r="I150" s="193"/>
      <c r="J150" s="189"/>
      <c r="K150" s="189"/>
      <c r="L150" s="194"/>
      <c r="M150" s="195"/>
      <c r="N150" s="196"/>
      <c r="O150" s="196"/>
      <c r="P150" s="196"/>
      <c r="Q150" s="196"/>
      <c r="R150" s="196"/>
      <c r="S150" s="196"/>
      <c r="T150" s="197"/>
      <c r="AT150" s="198" t="s">
        <v>126</v>
      </c>
      <c r="AU150" s="198" t="s">
        <v>80</v>
      </c>
      <c r="AV150" s="11" t="s">
        <v>80</v>
      </c>
      <c r="AW150" s="11" t="s">
        <v>32</v>
      </c>
      <c r="AX150" s="11" t="s">
        <v>70</v>
      </c>
      <c r="AY150" s="198" t="s">
        <v>115</v>
      </c>
    </row>
    <row r="151" spans="2:65" s="12" customFormat="1" ht="11.25" x14ac:dyDescent="0.2">
      <c r="B151" s="199"/>
      <c r="C151" s="200"/>
      <c r="D151" s="185" t="s">
        <v>126</v>
      </c>
      <c r="E151" s="201" t="s">
        <v>19</v>
      </c>
      <c r="F151" s="202" t="s">
        <v>128</v>
      </c>
      <c r="G151" s="200"/>
      <c r="H151" s="203">
        <v>791</v>
      </c>
      <c r="I151" s="204"/>
      <c r="J151" s="200"/>
      <c r="K151" s="200"/>
      <c r="L151" s="205"/>
      <c r="M151" s="206"/>
      <c r="N151" s="207"/>
      <c r="O151" s="207"/>
      <c r="P151" s="207"/>
      <c r="Q151" s="207"/>
      <c r="R151" s="207"/>
      <c r="S151" s="207"/>
      <c r="T151" s="208"/>
      <c r="AT151" s="209" t="s">
        <v>126</v>
      </c>
      <c r="AU151" s="209" t="s">
        <v>80</v>
      </c>
      <c r="AV151" s="12" t="s">
        <v>122</v>
      </c>
      <c r="AW151" s="12" t="s">
        <v>32</v>
      </c>
      <c r="AX151" s="12" t="s">
        <v>78</v>
      </c>
      <c r="AY151" s="209" t="s">
        <v>115</v>
      </c>
    </row>
    <row r="152" spans="2:65" s="1" customFormat="1" ht="22.5" customHeight="1" x14ac:dyDescent="0.2">
      <c r="B152" s="33"/>
      <c r="C152" s="173" t="s">
        <v>200</v>
      </c>
      <c r="D152" s="173" t="s">
        <v>117</v>
      </c>
      <c r="E152" s="174" t="s">
        <v>201</v>
      </c>
      <c r="F152" s="175" t="s">
        <v>202</v>
      </c>
      <c r="G152" s="176" t="s">
        <v>196</v>
      </c>
      <c r="H152" s="177">
        <v>395.5</v>
      </c>
      <c r="I152" s="178"/>
      <c r="J152" s="179">
        <f>ROUND(I152*H152,2)</f>
        <v>0</v>
      </c>
      <c r="K152" s="175" t="s">
        <v>121</v>
      </c>
      <c r="L152" s="37"/>
      <c r="M152" s="180" t="s">
        <v>19</v>
      </c>
      <c r="N152" s="181" t="s">
        <v>41</v>
      </c>
      <c r="O152" s="59"/>
      <c r="P152" s="182">
        <f>O152*H152</f>
        <v>0</v>
      </c>
      <c r="Q152" s="182">
        <v>0</v>
      </c>
      <c r="R152" s="182">
        <f>Q152*H152</f>
        <v>0</v>
      </c>
      <c r="S152" s="182">
        <v>0</v>
      </c>
      <c r="T152" s="183">
        <f>S152*H152</f>
        <v>0</v>
      </c>
      <c r="AR152" s="16" t="s">
        <v>122</v>
      </c>
      <c r="AT152" s="16" t="s">
        <v>117</v>
      </c>
      <c r="AU152" s="16" t="s">
        <v>80</v>
      </c>
      <c r="AY152" s="16" t="s">
        <v>115</v>
      </c>
      <c r="BE152" s="184">
        <f>IF(N152="základní",J152,0)</f>
        <v>0</v>
      </c>
      <c r="BF152" s="184">
        <f>IF(N152="snížená",J152,0)</f>
        <v>0</v>
      </c>
      <c r="BG152" s="184">
        <f>IF(N152="zákl. přenesená",J152,0)</f>
        <v>0</v>
      </c>
      <c r="BH152" s="184">
        <f>IF(N152="sníž. přenesená",J152,0)</f>
        <v>0</v>
      </c>
      <c r="BI152" s="184">
        <f>IF(N152="nulová",J152,0)</f>
        <v>0</v>
      </c>
      <c r="BJ152" s="16" t="s">
        <v>78</v>
      </c>
      <c r="BK152" s="184">
        <f>ROUND(I152*H152,2)</f>
        <v>0</v>
      </c>
      <c r="BL152" s="16" t="s">
        <v>122</v>
      </c>
      <c r="BM152" s="16" t="s">
        <v>203</v>
      </c>
    </row>
    <row r="153" spans="2:65" s="1" customFormat="1" ht="78" x14ac:dyDescent="0.2">
      <c r="B153" s="33"/>
      <c r="C153" s="34"/>
      <c r="D153" s="185" t="s">
        <v>124</v>
      </c>
      <c r="E153" s="34"/>
      <c r="F153" s="186" t="s">
        <v>198</v>
      </c>
      <c r="G153" s="34"/>
      <c r="H153" s="34"/>
      <c r="I153" s="102"/>
      <c r="J153" s="34"/>
      <c r="K153" s="34"/>
      <c r="L153" s="37"/>
      <c r="M153" s="187"/>
      <c r="N153" s="59"/>
      <c r="O153" s="59"/>
      <c r="P153" s="59"/>
      <c r="Q153" s="59"/>
      <c r="R153" s="59"/>
      <c r="S153" s="59"/>
      <c r="T153" s="60"/>
      <c r="AT153" s="16" t="s">
        <v>124</v>
      </c>
      <c r="AU153" s="16" t="s">
        <v>80</v>
      </c>
    </row>
    <row r="154" spans="2:65" s="11" customFormat="1" ht="22.5" x14ac:dyDescent="0.2">
      <c r="B154" s="188"/>
      <c r="C154" s="189"/>
      <c r="D154" s="185" t="s">
        <v>126</v>
      </c>
      <c r="E154" s="190" t="s">
        <v>19</v>
      </c>
      <c r="F154" s="191" t="s">
        <v>204</v>
      </c>
      <c r="G154" s="189"/>
      <c r="H154" s="192">
        <v>395.5</v>
      </c>
      <c r="I154" s="193"/>
      <c r="J154" s="189"/>
      <c r="K154" s="189"/>
      <c r="L154" s="194"/>
      <c r="M154" s="195"/>
      <c r="N154" s="196"/>
      <c r="O154" s="196"/>
      <c r="P154" s="196"/>
      <c r="Q154" s="196"/>
      <c r="R154" s="196"/>
      <c r="S154" s="196"/>
      <c r="T154" s="197"/>
      <c r="AT154" s="198" t="s">
        <v>126</v>
      </c>
      <c r="AU154" s="198" t="s">
        <v>80</v>
      </c>
      <c r="AV154" s="11" t="s">
        <v>80</v>
      </c>
      <c r="AW154" s="11" t="s">
        <v>32</v>
      </c>
      <c r="AX154" s="11" t="s">
        <v>70</v>
      </c>
      <c r="AY154" s="198" t="s">
        <v>115</v>
      </c>
    </row>
    <row r="155" spans="2:65" s="12" customFormat="1" ht="11.25" x14ac:dyDescent="0.2">
      <c r="B155" s="199"/>
      <c r="C155" s="200"/>
      <c r="D155" s="185" t="s">
        <v>126</v>
      </c>
      <c r="E155" s="201" t="s">
        <v>19</v>
      </c>
      <c r="F155" s="202" t="s">
        <v>128</v>
      </c>
      <c r="G155" s="200"/>
      <c r="H155" s="203">
        <v>395.5</v>
      </c>
      <c r="I155" s="204"/>
      <c r="J155" s="200"/>
      <c r="K155" s="200"/>
      <c r="L155" s="205"/>
      <c r="M155" s="206"/>
      <c r="N155" s="207"/>
      <c r="O155" s="207"/>
      <c r="P155" s="207"/>
      <c r="Q155" s="207"/>
      <c r="R155" s="207"/>
      <c r="S155" s="207"/>
      <c r="T155" s="208"/>
      <c r="AT155" s="209" t="s">
        <v>126</v>
      </c>
      <c r="AU155" s="209" t="s">
        <v>80</v>
      </c>
      <c r="AV155" s="12" t="s">
        <v>122</v>
      </c>
      <c r="AW155" s="12" t="s">
        <v>32</v>
      </c>
      <c r="AX155" s="12" t="s">
        <v>78</v>
      </c>
      <c r="AY155" s="209" t="s">
        <v>115</v>
      </c>
    </row>
    <row r="156" spans="2:65" s="1" customFormat="1" ht="22.5" customHeight="1" x14ac:dyDescent="0.2">
      <c r="B156" s="33"/>
      <c r="C156" s="173" t="s">
        <v>205</v>
      </c>
      <c r="D156" s="173" t="s">
        <v>117</v>
      </c>
      <c r="E156" s="174" t="s">
        <v>206</v>
      </c>
      <c r="F156" s="175" t="s">
        <v>207</v>
      </c>
      <c r="G156" s="176" t="s">
        <v>196</v>
      </c>
      <c r="H156" s="177">
        <v>57.2</v>
      </c>
      <c r="I156" s="178"/>
      <c r="J156" s="179">
        <f>ROUND(I156*H156,2)</f>
        <v>0</v>
      </c>
      <c r="K156" s="175" t="s">
        <v>121</v>
      </c>
      <c r="L156" s="37"/>
      <c r="M156" s="180" t="s">
        <v>19</v>
      </c>
      <c r="N156" s="181" t="s">
        <v>41</v>
      </c>
      <c r="O156" s="59"/>
      <c r="P156" s="182">
        <f>O156*H156</f>
        <v>0</v>
      </c>
      <c r="Q156" s="182">
        <v>0</v>
      </c>
      <c r="R156" s="182">
        <f>Q156*H156</f>
        <v>0</v>
      </c>
      <c r="S156" s="182">
        <v>0</v>
      </c>
      <c r="T156" s="183">
        <f>S156*H156</f>
        <v>0</v>
      </c>
      <c r="AR156" s="16" t="s">
        <v>122</v>
      </c>
      <c r="AT156" s="16" t="s">
        <v>117</v>
      </c>
      <c r="AU156" s="16" t="s">
        <v>80</v>
      </c>
      <c r="AY156" s="16" t="s">
        <v>115</v>
      </c>
      <c r="BE156" s="184">
        <f>IF(N156="základní",J156,0)</f>
        <v>0</v>
      </c>
      <c r="BF156" s="184">
        <f>IF(N156="snížená",J156,0)</f>
        <v>0</v>
      </c>
      <c r="BG156" s="184">
        <f>IF(N156="zákl. přenesená",J156,0)</f>
        <v>0</v>
      </c>
      <c r="BH156" s="184">
        <f>IF(N156="sníž. přenesená",J156,0)</f>
        <v>0</v>
      </c>
      <c r="BI156" s="184">
        <f>IF(N156="nulová",J156,0)</f>
        <v>0</v>
      </c>
      <c r="BJ156" s="16" t="s">
        <v>78</v>
      </c>
      <c r="BK156" s="184">
        <f>ROUND(I156*H156,2)</f>
        <v>0</v>
      </c>
      <c r="BL156" s="16" t="s">
        <v>122</v>
      </c>
      <c r="BM156" s="16" t="s">
        <v>208</v>
      </c>
    </row>
    <row r="157" spans="2:65" s="1" customFormat="1" ht="58.5" x14ac:dyDescent="0.2">
      <c r="B157" s="33"/>
      <c r="C157" s="34"/>
      <c r="D157" s="185" t="s">
        <v>124</v>
      </c>
      <c r="E157" s="34"/>
      <c r="F157" s="186" t="s">
        <v>209</v>
      </c>
      <c r="G157" s="34"/>
      <c r="H157" s="34"/>
      <c r="I157" s="102"/>
      <c r="J157" s="34"/>
      <c r="K157" s="34"/>
      <c r="L157" s="37"/>
      <c r="M157" s="187"/>
      <c r="N157" s="59"/>
      <c r="O157" s="59"/>
      <c r="P157" s="59"/>
      <c r="Q157" s="59"/>
      <c r="R157" s="59"/>
      <c r="S157" s="59"/>
      <c r="T157" s="60"/>
      <c r="AT157" s="16" t="s">
        <v>124</v>
      </c>
      <c r="AU157" s="16" t="s">
        <v>80</v>
      </c>
    </row>
    <row r="158" spans="2:65" s="11" customFormat="1" ht="11.25" x14ac:dyDescent="0.2">
      <c r="B158" s="188"/>
      <c r="C158" s="189"/>
      <c r="D158" s="185" t="s">
        <v>126</v>
      </c>
      <c r="E158" s="190" t="s">
        <v>19</v>
      </c>
      <c r="F158" s="191" t="s">
        <v>210</v>
      </c>
      <c r="G158" s="189"/>
      <c r="H158" s="192">
        <v>57.2</v>
      </c>
      <c r="I158" s="193"/>
      <c r="J158" s="189"/>
      <c r="K158" s="189"/>
      <c r="L158" s="194"/>
      <c r="M158" s="195"/>
      <c r="N158" s="196"/>
      <c r="O158" s="196"/>
      <c r="P158" s="196"/>
      <c r="Q158" s="196"/>
      <c r="R158" s="196"/>
      <c r="S158" s="196"/>
      <c r="T158" s="197"/>
      <c r="AT158" s="198" t="s">
        <v>126</v>
      </c>
      <c r="AU158" s="198" t="s">
        <v>80</v>
      </c>
      <c r="AV158" s="11" t="s">
        <v>80</v>
      </c>
      <c r="AW158" s="11" t="s">
        <v>32</v>
      </c>
      <c r="AX158" s="11" t="s">
        <v>70</v>
      </c>
      <c r="AY158" s="198" t="s">
        <v>115</v>
      </c>
    </row>
    <row r="159" spans="2:65" s="12" customFormat="1" ht="11.25" x14ac:dyDescent="0.2">
      <c r="B159" s="199"/>
      <c r="C159" s="200"/>
      <c r="D159" s="185" t="s">
        <v>126</v>
      </c>
      <c r="E159" s="201" t="s">
        <v>19</v>
      </c>
      <c r="F159" s="202" t="s">
        <v>128</v>
      </c>
      <c r="G159" s="200"/>
      <c r="H159" s="203">
        <v>57.2</v>
      </c>
      <c r="I159" s="204"/>
      <c r="J159" s="200"/>
      <c r="K159" s="200"/>
      <c r="L159" s="205"/>
      <c r="M159" s="206"/>
      <c r="N159" s="207"/>
      <c r="O159" s="207"/>
      <c r="P159" s="207"/>
      <c r="Q159" s="207"/>
      <c r="R159" s="207"/>
      <c r="S159" s="207"/>
      <c r="T159" s="208"/>
      <c r="AT159" s="209" t="s">
        <v>126</v>
      </c>
      <c r="AU159" s="209" t="s">
        <v>80</v>
      </c>
      <c r="AV159" s="12" t="s">
        <v>122</v>
      </c>
      <c r="AW159" s="12" t="s">
        <v>32</v>
      </c>
      <c r="AX159" s="12" t="s">
        <v>78</v>
      </c>
      <c r="AY159" s="209" t="s">
        <v>115</v>
      </c>
    </row>
    <row r="160" spans="2:65" s="1" customFormat="1" ht="33.75" customHeight="1" x14ac:dyDescent="0.2">
      <c r="B160" s="33"/>
      <c r="C160" s="173" t="s">
        <v>211</v>
      </c>
      <c r="D160" s="173" t="s">
        <v>117</v>
      </c>
      <c r="E160" s="174" t="s">
        <v>212</v>
      </c>
      <c r="F160" s="175" t="s">
        <v>213</v>
      </c>
      <c r="G160" s="176" t="s">
        <v>196</v>
      </c>
      <c r="H160" s="177">
        <v>28.6</v>
      </c>
      <c r="I160" s="178"/>
      <c r="J160" s="179">
        <f>ROUND(I160*H160,2)</f>
        <v>0</v>
      </c>
      <c r="K160" s="175" t="s">
        <v>121</v>
      </c>
      <c r="L160" s="37"/>
      <c r="M160" s="180" t="s">
        <v>19</v>
      </c>
      <c r="N160" s="181" t="s">
        <v>41</v>
      </c>
      <c r="O160" s="59"/>
      <c r="P160" s="182">
        <f>O160*H160</f>
        <v>0</v>
      </c>
      <c r="Q160" s="182">
        <v>0</v>
      </c>
      <c r="R160" s="182">
        <f>Q160*H160</f>
        <v>0</v>
      </c>
      <c r="S160" s="182">
        <v>0</v>
      </c>
      <c r="T160" s="183">
        <f>S160*H160</f>
        <v>0</v>
      </c>
      <c r="AR160" s="16" t="s">
        <v>122</v>
      </c>
      <c r="AT160" s="16" t="s">
        <v>117</v>
      </c>
      <c r="AU160" s="16" t="s">
        <v>80</v>
      </c>
      <c r="AY160" s="16" t="s">
        <v>115</v>
      </c>
      <c r="BE160" s="184">
        <f>IF(N160="základní",J160,0)</f>
        <v>0</v>
      </c>
      <c r="BF160" s="184">
        <f>IF(N160="snížená",J160,0)</f>
        <v>0</v>
      </c>
      <c r="BG160" s="184">
        <f>IF(N160="zákl. přenesená",J160,0)</f>
        <v>0</v>
      </c>
      <c r="BH160" s="184">
        <f>IF(N160="sníž. přenesená",J160,0)</f>
        <v>0</v>
      </c>
      <c r="BI160" s="184">
        <f>IF(N160="nulová",J160,0)</f>
        <v>0</v>
      </c>
      <c r="BJ160" s="16" t="s">
        <v>78</v>
      </c>
      <c r="BK160" s="184">
        <f>ROUND(I160*H160,2)</f>
        <v>0</v>
      </c>
      <c r="BL160" s="16" t="s">
        <v>122</v>
      </c>
      <c r="BM160" s="16" t="s">
        <v>214</v>
      </c>
    </row>
    <row r="161" spans="2:65" s="1" customFormat="1" ht="58.5" x14ac:dyDescent="0.2">
      <c r="B161" s="33"/>
      <c r="C161" s="34"/>
      <c r="D161" s="185" t="s">
        <v>124</v>
      </c>
      <c r="E161" s="34"/>
      <c r="F161" s="186" t="s">
        <v>209</v>
      </c>
      <c r="G161" s="34"/>
      <c r="H161" s="34"/>
      <c r="I161" s="102"/>
      <c r="J161" s="34"/>
      <c r="K161" s="34"/>
      <c r="L161" s="37"/>
      <c r="M161" s="187"/>
      <c r="N161" s="59"/>
      <c r="O161" s="59"/>
      <c r="P161" s="59"/>
      <c r="Q161" s="59"/>
      <c r="R161" s="59"/>
      <c r="S161" s="59"/>
      <c r="T161" s="60"/>
      <c r="AT161" s="16" t="s">
        <v>124</v>
      </c>
      <c r="AU161" s="16" t="s">
        <v>80</v>
      </c>
    </row>
    <row r="162" spans="2:65" s="11" customFormat="1" ht="11.25" x14ac:dyDescent="0.2">
      <c r="B162" s="188"/>
      <c r="C162" s="189"/>
      <c r="D162" s="185" t="s">
        <v>126</v>
      </c>
      <c r="E162" s="190" t="s">
        <v>19</v>
      </c>
      <c r="F162" s="191" t="s">
        <v>215</v>
      </c>
      <c r="G162" s="189"/>
      <c r="H162" s="192">
        <v>28.6</v>
      </c>
      <c r="I162" s="193"/>
      <c r="J162" s="189"/>
      <c r="K162" s="189"/>
      <c r="L162" s="194"/>
      <c r="M162" s="195"/>
      <c r="N162" s="196"/>
      <c r="O162" s="196"/>
      <c r="P162" s="196"/>
      <c r="Q162" s="196"/>
      <c r="R162" s="196"/>
      <c r="S162" s="196"/>
      <c r="T162" s="197"/>
      <c r="AT162" s="198" t="s">
        <v>126</v>
      </c>
      <c r="AU162" s="198" t="s">
        <v>80</v>
      </c>
      <c r="AV162" s="11" t="s">
        <v>80</v>
      </c>
      <c r="AW162" s="11" t="s">
        <v>32</v>
      </c>
      <c r="AX162" s="11" t="s">
        <v>70</v>
      </c>
      <c r="AY162" s="198" t="s">
        <v>115</v>
      </c>
    </row>
    <row r="163" spans="2:65" s="12" customFormat="1" ht="11.25" x14ac:dyDescent="0.2">
      <c r="B163" s="199"/>
      <c r="C163" s="200"/>
      <c r="D163" s="185" t="s">
        <v>126</v>
      </c>
      <c r="E163" s="201" t="s">
        <v>19</v>
      </c>
      <c r="F163" s="202" t="s">
        <v>128</v>
      </c>
      <c r="G163" s="200"/>
      <c r="H163" s="203">
        <v>28.6</v>
      </c>
      <c r="I163" s="204"/>
      <c r="J163" s="200"/>
      <c r="K163" s="200"/>
      <c r="L163" s="205"/>
      <c r="M163" s="206"/>
      <c r="N163" s="207"/>
      <c r="O163" s="207"/>
      <c r="P163" s="207"/>
      <c r="Q163" s="207"/>
      <c r="R163" s="207"/>
      <c r="S163" s="207"/>
      <c r="T163" s="208"/>
      <c r="AT163" s="209" t="s">
        <v>126</v>
      </c>
      <c r="AU163" s="209" t="s">
        <v>80</v>
      </c>
      <c r="AV163" s="12" t="s">
        <v>122</v>
      </c>
      <c r="AW163" s="12" t="s">
        <v>32</v>
      </c>
      <c r="AX163" s="12" t="s">
        <v>78</v>
      </c>
      <c r="AY163" s="209" t="s">
        <v>115</v>
      </c>
    </row>
    <row r="164" spans="2:65" s="1" customFormat="1" ht="22.5" customHeight="1" x14ac:dyDescent="0.2">
      <c r="B164" s="33"/>
      <c r="C164" s="173" t="s">
        <v>216</v>
      </c>
      <c r="D164" s="173" t="s">
        <v>117</v>
      </c>
      <c r="E164" s="174" t="s">
        <v>217</v>
      </c>
      <c r="F164" s="175" t="s">
        <v>218</v>
      </c>
      <c r="G164" s="176" t="s">
        <v>196</v>
      </c>
      <c r="H164" s="177">
        <v>848.2</v>
      </c>
      <c r="I164" s="178"/>
      <c r="J164" s="179">
        <f>ROUND(I164*H164,2)</f>
        <v>0</v>
      </c>
      <c r="K164" s="175" t="s">
        <v>121</v>
      </c>
      <c r="L164" s="37"/>
      <c r="M164" s="180" t="s">
        <v>19</v>
      </c>
      <c r="N164" s="181" t="s">
        <v>41</v>
      </c>
      <c r="O164" s="59"/>
      <c r="P164" s="182">
        <f>O164*H164</f>
        <v>0</v>
      </c>
      <c r="Q164" s="182">
        <v>0</v>
      </c>
      <c r="R164" s="182">
        <f>Q164*H164</f>
        <v>0</v>
      </c>
      <c r="S164" s="182">
        <v>0</v>
      </c>
      <c r="T164" s="183">
        <f>S164*H164</f>
        <v>0</v>
      </c>
      <c r="AR164" s="16" t="s">
        <v>122</v>
      </c>
      <c r="AT164" s="16" t="s">
        <v>117</v>
      </c>
      <c r="AU164" s="16" t="s">
        <v>80</v>
      </c>
      <c r="AY164" s="16" t="s">
        <v>115</v>
      </c>
      <c r="BE164" s="184">
        <f>IF(N164="základní",J164,0)</f>
        <v>0</v>
      </c>
      <c r="BF164" s="184">
        <f>IF(N164="snížená",J164,0)</f>
        <v>0</v>
      </c>
      <c r="BG164" s="184">
        <f>IF(N164="zákl. přenesená",J164,0)</f>
        <v>0</v>
      </c>
      <c r="BH164" s="184">
        <f>IF(N164="sníž. přenesená",J164,0)</f>
        <v>0</v>
      </c>
      <c r="BI164" s="184">
        <f>IF(N164="nulová",J164,0)</f>
        <v>0</v>
      </c>
      <c r="BJ164" s="16" t="s">
        <v>78</v>
      </c>
      <c r="BK164" s="184">
        <f>ROUND(I164*H164,2)</f>
        <v>0</v>
      </c>
      <c r="BL164" s="16" t="s">
        <v>122</v>
      </c>
      <c r="BM164" s="16" t="s">
        <v>219</v>
      </c>
    </row>
    <row r="165" spans="2:65" s="1" customFormat="1" ht="136.5" x14ac:dyDescent="0.2">
      <c r="B165" s="33"/>
      <c r="C165" s="34"/>
      <c r="D165" s="185" t="s">
        <v>124</v>
      </c>
      <c r="E165" s="34"/>
      <c r="F165" s="186" t="s">
        <v>220</v>
      </c>
      <c r="G165" s="34"/>
      <c r="H165" s="34"/>
      <c r="I165" s="102"/>
      <c r="J165" s="34"/>
      <c r="K165" s="34"/>
      <c r="L165" s="37"/>
      <c r="M165" s="187"/>
      <c r="N165" s="59"/>
      <c r="O165" s="59"/>
      <c r="P165" s="59"/>
      <c r="Q165" s="59"/>
      <c r="R165" s="59"/>
      <c r="S165" s="59"/>
      <c r="T165" s="60"/>
      <c r="AT165" s="16" t="s">
        <v>124</v>
      </c>
      <c r="AU165" s="16" t="s">
        <v>80</v>
      </c>
    </row>
    <row r="166" spans="2:65" s="11" customFormat="1" ht="22.5" x14ac:dyDescent="0.2">
      <c r="B166" s="188"/>
      <c r="C166" s="189"/>
      <c r="D166" s="185" t="s">
        <v>126</v>
      </c>
      <c r="E166" s="190" t="s">
        <v>19</v>
      </c>
      <c r="F166" s="191" t="s">
        <v>199</v>
      </c>
      <c r="G166" s="189"/>
      <c r="H166" s="192">
        <v>791</v>
      </c>
      <c r="I166" s="193"/>
      <c r="J166" s="189"/>
      <c r="K166" s="189"/>
      <c r="L166" s="194"/>
      <c r="M166" s="195"/>
      <c r="N166" s="196"/>
      <c r="O166" s="196"/>
      <c r="P166" s="196"/>
      <c r="Q166" s="196"/>
      <c r="R166" s="196"/>
      <c r="S166" s="196"/>
      <c r="T166" s="197"/>
      <c r="AT166" s="198" t="s">
        <v>126</v>
      </c>
      <c r="AU166" s="198" t="s">
        <v>80</v>
      </c>
      <c r="AV166" s="11" t="s">
        <v>80</v>
      </c>
      <c r="AW166" s="11" t="s">
        <v>32</v>
      </c>
      <c r="AX166" s="11" t="s">
        <v>70</v>
      </c>
      <c r="AY166" s="198" t="s">
        <v>115</v>
      </c>
    </row>
    <row r="167" spans="2:65" s="11" customFormat="1" ht="11.25" x14ac:dyDescent="0.2">
      <c r="B167" s="188"/>
      <c r="C167" s="189"/>
      <c r="D167" s="185" t="s">
        <v>126</v>
      </c>
      <c r="E167" s="190" t="s">
        <v>19</v>
      </c>
      <c r="F167" s="191" t="s">
        <v>221</v>
      </c>
      <c r="G167" s="189"/>
      <c r="H167" s="192">
        <v>57.2</v>
      </c>
      <c r="I167" s="193"/>
      <c r="J167" s="189"/>
      <c r="K167" s="189"/>
      <c r="L167" s="194"/>
      <c r="M167" s="195"/>
      <c r="N167" s="196"/>
      <c r="O167" s="196"/>
      <c r="P167" s="196"/>
      <c r="Q167" s="196"/>
      <c r="R167" s="196"/>
      <c r="S167" s="196"/>
      <c r="T167" s="197"/>
      <c r="AT167" s="198" t="s">
        <v>126</v>
      </c>
      <c r="AU167" s="198" t="s">
        <v>80</v>
      </c>
      <c r="AV167" s="11" t="s">
        <v>80</v>
      </c>
      <c r="AW167" s="11" t="s">
        <v>32</v>
      </c>
      <c r="AX167" s="11" t="s">
        <v>70</v>
      </c>
      <c r="AY167" s="198" t="s">
        <v>115</v>
      </c>
    </row>
    <row r="168" spans="2:65" s="12" customFormat="1" ht="11.25" x14ac:dyDescent="0.2">
      <c r="B168" s="199"/>
      <c r="C168" s="200"/>
      <c r="D168" s="185" t="s">
        <v>126</v>
      </c>
      <c r="E168" s="201" t="s">
        <v>19</v>
      </c>
      <c r="F168" s="202" t="s">
        <v>128</v>
      </c>
      <c r="G168" s="200"/>
      <c r="H168" s="203">
        <v>848.2</v>
      </c>
      <c r="I168" s="204"/>
      <c r="J168" s="200"/>
      <c r="K168" s="200"/>
      <c r="L168" s="205"/>
      <c r="M168" s="206"/>
      <c r="N168" s="207"/>
      <c r="O168" s="207"/>
      <c r="P168" s="207"/>
      <c r="Q168" s="207"/>
      <c r="R168" s="207"/>
      <c r="S168" s="207"/>
      <c r="T168" s="208"/>
      <c r="AT168" s="209" t="s">
        <v>126</v>
      </c>
      <c r="AU168" s="209" t="s">
        <v>80</v>
      </c>
      <c r="AV168" s="12" t="s">
        <v>122</v>
      </c>
      <c r="AW168" s="12" t="s">
        <v>32</v>
      </c>
      <c r="AX168" s="12" t="s">
        <v>78</v>
      </c>
      <c r="AY168" s="209" t="s">
        <v>115</v>
      </c>
    </row>
    <row r="169" spans="2:65" s="1" customFormat="1" ht="22.5" customHeight="1" x14ac:dyDescent="0.2">
      <c r="B169" s="33"/>
      <c r="C169" s="173" t="s">
        <v>222</v>
      </c>
      <c r="D169" s="173" t="s">
        <v>117</v>
      </c>
      <c r="E169" s="174" t="s">
        <v>223</v>
      </c>
      <c r="F169" s="175" t="s">
        <v>224</v>
      </c>
      <c r="G169" s="176" t="s">
        <v>196</v>
      </c>
      <c r="H169" s="177">
        <v>8482</v>
      </c>
      <c r="I169" s="178"/>
      <c r="J169" s="179">
        <f>ROUND(I169*H169,2)</f>
        <v>0</v>
      </c>
      <c r="K169" s="175" t="s">
        <v>121</v>
      </c>
      <c r="L169" s="37"/>
      <c r="M169" s="180" t="s">
        <v>19</v>
      </c>
      <c r="N169" s="181" t="s">
        <v>41</v>
      </c>
      <c r="O169" s="59"/>
      <c r="P169" s="182">
        <f>O169*H169</f>
        <v>0</v>
      </c>
      <c r="Q169" s="182">
        <v>0</v>
      </c>
      <c r="R169" s="182">
        <f>Q169*H169</f>
        <v>0</v>
      </c>
      <c r="S169" s="182">
        <v>0</v>
      </c>
      <c r="T169" s="183">
        <f>S169*H169</f>
        <v>0</v>
      </c>
      <c r="AR169" s="16" t="s">
        <v>122</v>
      </c>
      <c r="AT169" s="16" t="s">
        <v>117</v>
      </c>
      <c r="AU169" s="16" t="s">
        <v>80</v>
      </c>
      <c r="AY169" s="16" t="s">
        <v>115</v>
      </c>
      <c r="BE169" s="184">
        <f>IF(N169="základní",J169,0)</f>
        <v>0</v>
      </c>
      <c r="BF169" s="184">
        <f>IF(N169="snížená",J169,0)</f>
        <v>0</v>
      </c>
      <c r="BG169" s="184">
        <f>IF(N169="zákl. přenesená",J169,0)</f>
        <v>0</v>
      </c>
      <c r="BH169" s="184">
        <f>IF(N169="sníž. přenesená",J169,0)</f>
        <v>0</v>
      </c>
      <c r="BI169" s="184">
        <f>IF(N169="nulová",J169,0)</f>
        <v>0</v>
      </c>
      <c r="BJ169" s="16" t="s">
        <v>78</v>
      </c>
      <c r="BK169" s="184">
        <f>ROUND(I169*H169,2)</f>
        <v>0</v>
      </c>
      <c r="BL169" s="16" t="s">
        <v>122</v>
      </c>
      <c r="BM169" s="16" t="s">
        <v>225</v>
      </c>
    </row>
    <row r="170" spans="2:65" s="1" customFormat="1" ht="136.5" x14ac:dyDescent="0.2">
      <c r="B170" s="33"/>
      <c r="C170" s="34"/>
      <c r="D170" s="185" t="s">
        <v>124</v>
      </c>
      <c r="E170" s="34"/>
      <c r="F170" s="186" t="s">
        <v>220</v>
      </c>
      <c r="G170" s="34"/>
      <c r="H170" s="34"/>
      <c r="I170" s="102"/>
      <c r="J170" s="34"/>
      <c r="K170" s="34"/>
      <c r="L170" s="37"/>
      <c r="M170" s="187"/>
      <c r="N170" s="59"/>
      <c r="O170" s="59"/>
      <c r="P170" s="59"/>
      <c r="Q170" s="59"/>
      <c r="R170" s="59"/>
      <c r="S170" s="59"/>
      <c r="T170" s="60"/>
      <c r="AT170" s="16" t="s">
        <v>124</v>
      </c>
      <c r="AU170" s="16" t="s">
        <v>80</v>
      </c>
    </row>
    <row r="171" spans="2:65" s="11" customFormat="1" ht="11.25" x14ac:dyDescent="0.2">
      <c r="B171" s="188"/>
      <c r="C171" s="189"/>
      <c r="D171" s="185" t="s">
        <v>126</v>
      </c>
      <c r="E171" s="190" t="s">
        <v>19</v>
      </c>
      <c r="F171" s="191" t="s">
        <v>226</v>
      </c>
      <c r="G171" s="189"/>
      <c r="H171" s="192">
        <v>8482</v>
      </c>
      <c r="I171" s="193"/>
      <c r="J171" s="189"/>
      <c r="K171" s="189"/>
      <c r="L171" s="194"/>
      <c r="M171" s="195"/>
      <c r="N171" s="196"/>
      <c r="O171" s="196"/>
      <c r="P171" s="196"/>
      <c r="Q171" s="196"/>
      <c r="R171" s="196"/>
      <c r="S171" s="196"/>
      <c r="T171" s="197"/>
      <c r="AT171" s="198" t="s">
        <v>126</v>
      </c>
      <c r="AU171" s="198" t="s">
        <v>80</v>
      </c>
      <c r="AV171" s="11" t="s">
        <v>80</v>
      </c>
      <c r="AW171" s="11" t="s">
        <v>32</v>
      </c>
      <c r="AX171" s="11" t="s">
        <v>70</v>
      </c>
      <c r="AY171" s="198" t="s">
        <v>115</v>
      </c>
    </row>
    <row r="172" spans="2:65" s="12" customFormat="1" ht="11.25" x14ac:dyDescent="0.2">
      <c r="B172" s="199"/>
      <c r="C172" s="200"/>
      <c r="D172" s="185" t="s">
        <v>126</v>
      </c>
      <c r="E172" s="201" t="s">
        <v>19</v>
      </c>
      <c r="F172" s="202" t="s">
        <v>128</v>
      </c>
      <c r="G172" s="200"/>
      <c r="H172" s="203">
        <v>8482</v>
      </c>
      <c r="I172" s="204"/>
      <c r="J172" s="200"/>
      <c r="K172" s="200"/>
      <c r="L172" s="205"/>
      <c r="M172" s="206"/>
      <c r="N172" s="207"/>
      <c r="O172" s="207"/>
      <c r="P172" s="207"/>
      <c r="Q172" s="207"/>
      <c r="R172" s="207"/>
      <c r="S172" s="207"/>
      <c r="T172" s="208"/>
      <c r="AT172" s="209" t="s">
        <v>126</v>
      </c>
      <c r="AU172" s="209" t="s">
        <v>80</v>
      </c>
      <c r="AV172" s="12" t="s">
        <v>122</v>
      </c>
      <c r="AW172" s="12" t="s">
        <v>32</v>
      </c>
      <c r="AX172" s="12" t="s">
        <v>78</v>
      </c>
      <c r="AY172" s="209" t="s">
        <v>115</v>
      </c>
    </row>
    <row r="173" spans="2:65" s="1" customFormat="1" ht="16.5" customHeight="1" x14ac:dyDescent="0.2">
      <c r="B173" s="33"/>
      <c r="C173" s="173" t="s">
        <v>7</v>
      </c>
      <c r="D173" s="173" t="s">
        <v>117</v>
      </c>
      <c r="E173" s="174" t="s">
        <v>227</v>
      </c>
      <c r="F173" s="175" t="s">
        <v>228</v>
      </c>
      <c r="G173" s="176" t="s">
        <v>196</v>
      </c>
      <c r="H173" s="177">
        <v>848.2</v>
      </c>
      <c r="I173" s="178"/>
      <c r="J173" s="179">
        <f>ROUND(I173*H173,2)</f>
        <v>0</v>
      </c>
      <c r="K173" s="175" t="s">
        <v>121</v>
      </c>
      <c r="L173" s="37"/>
      <c r="M173" s="180" t="s">
        <v>19</v>
      </c>
      <c r="N173" s="181" t="s">
        <v>41</v>
      </c>
      <c r="O173" s="59"/>
      <c r="P173" s="182">
        <f>O173*H173</f>
        <v>0</v>
      </c>
      <c r="Q173" s="182">
        <v>0</v>
      </c>
      <c r="R173" s="182">
        <f>Q173*H173</f>
        <v>0</v>
      </c>
      <c r="S173" s="182">
        <v>0</v>
      </c>
      <c r="T173" s="183">
        <f>S173*H173</f>
        <v>0</v>
      </c>
      <c r="AR173" s="16" t="s">
        <v>122</v>
      </c>
      <c r="AT173" s="16" t="s">
        <v>117</v>
      </c>
      <c r="AU173" s="16" t="s">
        <v>80</v>
      </c>
      <c r="AY173" s="16" t="s">
        <v>115</v>
      </c>
      <c r="BE173" s="184">
        <f>IF(N173="základní",J173,0)</f>
        <v>0</v>
      </c>
      <c r="BF173" s="184">
        <f>IF(N173="snížená",J173,0)</f>
        <v>0</v>
      </c>
      <c r="BG173" s="184">
        <f>IF(N173="zákl. přenesená",J173,0)</f>
        <v>0</v>
      </c>
      <c r="BH173" s="184">
        <f>IF(N173="sníž. přenesená",J173,0)</f>
        <v>0</v>
      </c>
      <c r="BI173" s="184">
        <f>IF(N173="nulová",J173,0)</f>
        <v>0</v>
      </c>
      <c r="BJ173" s="16" t="s">
        <v>78</v>
      </c>
      <c r="BK173" s="184">
        <f>ROUND(I173*H173,2)</f>
        <v>0</v>
      </c>
      <c r="BL173" s="16" t="s">
        <v>122</v>
      </c>
      <c r="BM173" s="16" t="s">
        <v>229</v>
      </c>
    </row>
    <row r="174" spans="2:65" s="1" customFormat="1" ht="107.25" x14ac:dyDescent="0.2">
      <c r="B174" s="33"/>
      <c r="C174" s="34"/>
      <c r="D174" s="185" t="s">
        <v>124</v>
      </c>
      <c r="E174" s="34"/>
      <c r="F174" s="186" t="s">
        <v>230</v>
      </c>
      <c r="G174" s="34"/>
      <c r="H174" s="34"/>
      <c r="I174" s="102"/>
      <c r="J174" s="34"/>
      <c r="K174" s="34"/>
      <c r="L174" s="37"/>
      <c r="M174" s="187"/>
      <c r="N174" s="59"/>
      <c r="O174" s="59"/>
      <c r="P174" s="59"/>
      <c r="Q174" s="59"/>
      <c r="R174" s="59"/>
      <c r="S174" s="59"/>
      <c r="T174" s="60"/>
      <c r="AT174" s="16" t="s">
        <v>124</v>
      </c>
      <c r="AU174" s="16" t="s">
        <v>80</v>
      </c>
    </row>
    <row r="175" spans="2:65" s="11" customFormat="1" ht="11.25" x14ac:dyDescent="0.2">
      <c r="B175" s="188"/>
      <c r="C175" s="189"/>
      <c r="D175" s="185" t="s">
        <v>126</v>
      </c>
      <c r="E175" s="190" t="s">
        <v>19</v>
      </c>
      <c r="F175" s="191" t="s">
        <v>231</v>
      </c>
      <c r="G175" s="189"/>
      <c r="H175" s="192">
        <v>848.2</v>
      </c>
      <c r="I175" s="193"/>
      <c r="J175" s="189"/>
      <c r="K175" s="189"/>
      <c r="L175" s="194"/>
      <c r="M175" s="195"/>
      <c r="N175" s="196"/>
      <c r="O175" s="196"/>
      <c r="P175" s="196"/>
      <c r="Q175" s="196"/>
      <c r="R175" s="196"/>
      <c r="S175" s="196"/>
      <c r="T175" s="197"/>
      <c r="AT175" s="198" t="s">
        <v>126</v>
      </c>
      <c r="AU175" s="198" t="s">
        <v>80</v>
      </c>
      <c r="AV175" s="11" t="s">
        <v>80</v>
      </c>
      <c r="AW175" s="11" t="s">
        <v>32</v>
      </c>
      <c r="AX175" s="11" t="s">
        <v>70</v>
      </c>
      <c r="AY175" s="198" t="s">
        <v>115</v>
      </c>
    </row>
    <row r="176" spans="2:65" s="12" customFormat="1" ht="11.25" x14ac:dyDescent="0.2">
      <c r="B176" s="199"/>
      <c r="C176" s="200"/>
      <c r="D176" s="185" t="s">
        <v>126</v>
      </c>
      <c r="E176" s="201" t="s">
        <v>19</v>
      </c>
      <c r="F176" s="202" t="s">
        <v>128</v>
      </c>
      <c r="G176" s="200"/>
      <c r="H176" s="203">
        <v>848.2</v>
      </c>
      <c r="I176" s="204"/>
      <c r="J176" s="200"/>
      <c r="K176" s="200"/>
      <c r="L176" s="205"/>
      <c r="M176" s="206"/>
      <c r="N176" s="207"/>
      <c r="O176" s="207"/>
      <c r="P176" s="207"/>
      <c r="Q176" s="207"/>
      <c r="R176" s="207"/>
      <c r="S176" s="207"/>
      <c r="T176" s="208"/>
      <c r="AT176" s="209" t="s">
        <v>126</v>
      </c>
      <c r="AU176" s="209" t="s">
        <v>80</v>
      </c>
      <c r="AV176" s="12" t="s">
        <v>122</v>
      </c>
      <c r="AW176" s="12" t="s">
        <v>32</v>
      </c>
      <c r="AX176" s="12" t="s">
        <v>78</v>
      </c>
      <c r="AY176" s="209" t="s">
        <v>115</v>
      </c>
    </row>
    <row r="177" spans="2:65" s="1" customFormat="1" ht="22.5" customHeight="1" x14ac:dyDescent="0.2">
      <c r="B177" s="33"/>
      <c r="C177" s="173" t="s">
        <v>232</v>
      </c>
      <c r="D177" s="173" t="s">
        <v>117</v>
      </c>
      <c r="E177" s="174" t="s">
        <v>233</v>
      </c>
      <c r="F177" s="175" t="s">
        <v>234</v>
      </c>
      <c r="G177" s="176" t="s">
        <v>196</v>
      </c>
      <c r="H177" s="177">
        <v>791</v>
      </c>
      <c r="I177" s="178"/>
      <c r="J177" s="179">
        <f>ROUND(I177*H177,2)</f>
        <v>0</v>
      </c>
      <c r="K177" s="175" t="s">
        <v>121</v>
      </c>
      <c r="L177" s="37"/>
      <c r="M177" s="180" t="s">
        <v>19</v>
      </c>
      <c r="N177" s="181" t="s">
        <v>41</v>
      </c>
      <c r="O177" s="59"/>
      <c r="P177" s="182">
        <f>O177*H177</f>
        <v>0</v>
      </c>
      <c r="Q177" s="182">
        <v>0</v>
      </c>
      <c r="R177" s="182">
        <f>Q177*H177</f>
        <v>0</v>
      </c>
      <c r="S177" s="182">
        <v>0</v>
      </c>
      <c r="T177" s="183">
        <f>S177*H177</f>
        <v>0</v>
      </c>
      <c r="AR177" s="16" t="s">
        <v>122</v>
      </c>
      <c r="AT177" s="16" t="s">
        <v>117</v>
      </c>
      <c r="AU177" s="16" t="s">
        <v>80</v>
      </c>
      <c r="AY177" s="16" t="s">
        <v>115</v>
      </c>
      <c r="BE177" s="184">
        <f>IF(N177="základní",J177,0)</f>
        <v>0</v>
      </c>
      <c r="BF177" s="184">
        <f>IF(N177="snížená",J177,0)</f>
        <v>0</v>
      </c>
      <c r="BG177" s="184">
        <f>IF(N177="zákl. přenesená",J177,0)</f>
        <v>0</v>
      </c>
      <c r="BH177" s="184">
        <f>IF(N177="sníž. přenesená",J177,0)</f>
        <v>0</v>
      </c>
      <c r="BI177" s="184">
        <f>IF(N177="nulová",J177,0)</f>
        <v>0</v>
      </c>
      <c r="BJ177" s="16" t="s">
        <v>78</v>
      </c>
      <c r="BK177" s="184">
        <f>ROUND(I177*H177,2)</f>
        <v>0</v>
      </c>
      <c r="BL177" s="16" t="s">
        <v>122</v>
      </c>
      <c r="BM177" s="16" t="s">
        <v>235</v>
      </c>
    </row>
    <row r="178" spans="2:65" s="1" customFormat="1" ht="351" x14ac:dyDescent="0.2">
      <c r="B178" s="33"/>
      <c r="C178" s="34"/>
      <c r="D178" s="185" t="s">
        <v>124</v>
      </c>
      <c r="E178" s="34"/>
      <c r="F178" s="186" t="s">
        <v>236</v>
      </c>
      <c r="G178" s="34"/>
      <c r="H178" s="34"/>
      <c r="I178" s="102"/>
      <c r="J178" s="34"/>
      <c r="K178" s="34"/>
      <c r="L178" s="37"/>
      <c r="M178" s="187"/>
      <c r="N178" s="59"/>
      <c r="O178" s="59"/>
      <c r="P178" s="59"/>
      <c r="Q178" s="59"/>
      <c r="R178" s="59"/>
      <c r="S178" s="59"/>
      <c r="T178" s="60"/>
      <c r="AT178" s="16" t="s">
        <v>124</v>
      </c>
      <c r="AU178" s="16" t="s">
        <v>80</v>
      </c>
    </row>
    <row r="179" spans="2:65" s="11" customFormat="1" ht="22.5" x14ac:dyDescent="0.2">
      <c r="B179" s="188"/>
      <c r="C179" s="189"/>
      <c r="D179" s="185" t="s">
        <v>126</v>
      </c>
      <c r="E179" s="190" t="s">
        <v>19</v>
      </c>
      <c r="F179" s="191" t="s">
        <v>199</v>
      </c>
      <c r="G179" s="189"/>
      <c r="H179" s="192">
        <v>791</v>
      </c>
      <c r="I179" s="193"/>
      <c r="J179" s="189"/>
      <c r="K179" s="189"/>
      <c r="L179" s="194"/>
      <c r="M179" s="195"/>
      <c r="N179" s="196"/>
      <c r="O179" s="196"/>
      <c r="P179" s="196"/>
      <c r="Q179" s="196"/>
      <c r="R179" s="196"/>
      <c r="S179" s="196"/>
      <c r="T179" s="197"/>
      <c r="AT179" s="198" t="s">
        <v>126</v>
      </c>
      <c r="AU179" s="198" t="s">
        <v>80</v>
      </c>
      <c r="AV179" s="11" t="s">
        <v>80</v>
      </c>
      <c r="AW179" s="11" t="s">
        <v>32</v>
      </c>
      <c r="AX179" s="11" t="s">
        <v>70</v>
      </c>
      <c r="AY179" s="198" t="s">
        <v>115</v>
      </c>
    </row>
    <row r="180" spans="2:65" s="12" customFormat="1" ht="11.25" x14ac:dyDescent="0.2">
      <c r="B180" s="199"/>
      <c r="C180" s="200"/>
      <c r="D180" s="185" t="s">
        <v>126</v>
      </c>
      <c r="E180" s="201" t="s">
        <v>19</v>
      </c>
      <c r="F180" s="202" t="s">
        <v>128</v>
      </c>
      <c r="G180" s="200"/>
      <c r="H180" s="203">
        <v>791</v>
      </c>
      <c r="I180" s="204"/>
      <c r="J180" s="200"/>
      <c r="K180" s="200"/>
      <c r="L180" s="205"/>
      <c r="M180" s="206"/>
      <c r="N180" s="207"/>
      <c r="O180" s="207"/>
      <c r="P180" s="207"/>
      <c r="Q180" s="207"/>
      <c r="R180" s="207"/>
      <c r="S180" s="207"/>
      <c r="T180" s="208"/>
      <c r="AT180" s="209" t="s">
        <v>126</v>
      </c>
      <c r="AU180" s="209" t="s">
        <v>80</v>
      </c>
      <c r="AV180" s="12" t="s">
        <v>122</v>
      </c>
      <c r="AW180" s="12" t="s">
        <v>32</v>
      </c>
      <c r="AX180" s="12" t="s">
        <v>78</v>
      </c>
      <c r="AY180" s="209" t="s">
        <v>115</v>
      </c>
    </row>
    <row r="181" spans="2:65" s="1" customFormat="1" ht="16.5" customHeight="1" x14ac:dyDescent="0.2">
      <c r="B181" s="33"/>
      <c r="C181" s="210" t="s">
        <v>237</v>
      </c>
      <c r="D181" s="210" t="s">
        <v>238</v>
      </c>
      <c r="E181" s="211" t="s">
        <v>239</v>
      </c>
      <c r="F181" s="212" t="s">
        <v>240</v>
      </c>
      <c r="G181" s="213" t="s">
        <v>241</v>
      </c>
      <c r="H181" s="214">
        <v>1661.1</v>
      </c>
      <c r="I181" s="215"/>
      <c r="J181" s="216">
        <f>ROUND(I181*H181,2)</f>
        <v>0</v>
      </c>
      <c r="K181" s="212" t="s">
        <v>121</v>
      </c>
      <c r="L181" s="217"/>
      <c r="M181" s="218" t="s">
        <v>19</v>
      </c>
      <c r="N181" s="219" t="s">
        <v>41</v>
      </c>
      <c r="O181" s="59"/>
      <c r="P181" s="182">
        <f>O181*H181</f>
        <v>0</v>
      </c>
      <c r="Q181" s="182">
        <v>1</v>
      </c>
      <c r="R181" s="182">
        <f>Q181*H181</f>
        <v>1661.1</v>
      </c>
      <c r="S181" s="182">
        <v>0</v>
      </c>
      <c r="T181" s="183">
        <f>S181*H181</f>
        <v>0</v>
      </c>
      <c r="AR181" s="16" t="s">
        <v>157</v>
      </c>
      <c r="AT181" s="16" t="s">
        <v>238</v>
      </c>
      <c r="AU181" s="16" t="s">
        <v>80</v>
      </c>
      <c r="AY181" s="16" t="s">
        <v>115</v>
      </c>
      <c r="BE181" s="184">
        <f>IF(N181="základní",J181,0)</f>
        <v>0</v>
      </c>
      <c r="BF181" s="184">
        <f>IF(N181="snížená",J181,0)</f>
        <v>0</v>
      </c>
      <c r="BG181" s="184">
        <f>IF(N181="zákl. přenesená",J181,0)</f>
        <v>0</v>
      </c>
      <c r="BH181" s="184">
        <f>IF(N181="sníž. přenesená",J181,0)</f>
        <v>0</v>
      </c>
      <c r="BI181" s="184">
        <f>IF(N181="nulová",J181,0)</f>
        <v>0</v>
      </c>
      <c r="BJ181" s="16" t="s">
        <v>78</v>
      </c>
      <c r="BK181" s="184">
        <f>ROUND(I181*H181,2)</f>
        <v>0</v>
      </c>
      <c r="BL181" s="16" t="s">
        <v>122</v>
      </c>
      <c r="BM181" s="16" t="s">
        <v>242</v>
      </c>
    </row>
    <row r="182" spans="2:65" s="11" customFormat="1" ht="22.5" x14ac:dyDescent="0.2">
      <c r="B182" s="188"/>
      <c r="C182" s="189"/>
      <c r="D182" s="185" t="s">
        <v>126</v>
      </c>
      <c r="E182" s="190" t="s">
        <v>19</v>
      </c>
      <c r="F182" s="191" t="s">
        <v>243</v>
      </c>
      <c r="G182" s="189"/>
      <c r="H182" s="192">
        <v>1661.1</v>
      </c>
      <c r="I182" s="193"/>
      <c r="J182" s="189"/>
      <c r="K182" s="189"/>
      <c r="L182" s="194"/>
      <c r="M182" s="195"/>
      <c r="N182" s="196"/>
      <c r="O182" s="196"/>
      <c r="P182" s="196"/>
      <c r="Q182" s="196"/>
      <c r="R182" s="196"/>
      <c r="S182" s="196"/>
      <c r="T182" s="197"/>
      <c r="AT182" s="198" t="s">
        <v>126</v>
      </c>
      <c r="AU182" s="198" t="s">
        <v>80</v>
      </c>
      <c r="AV182" s="11" t="s">
        <v>80</v>
      </c>
      <c r="AW182" s="11" t="s">
        <v>32</v>
      </c>
      <c r="AX182" s="11" t="s">
        <v>70</v>
      </c>
      <c r="AY182" s="198" t="s">
        <v>115</v>
      </c>
    </row>
    <row r="183" spans="2:65" s="12" customFormat="1" ht="11.25" x14ac:dyDescent="0.2">
      <c r="B183" s="199"/>
      <c r="C183" s="200"/>
      <c r="D183" s="185" t="s">
        <v>126</v>
      </c>
      <c r="E183" s="201" t="s">
        <v>19</v>
      </c>
      <c r="F183" s="202" t="s">
        <v>128</v>
      </c>
      <c r="G183" s="200"/>
      <c r="H183" s="203">
        <v>1661.1</v>
      </c>
      <c r="I183" s="204"/>
      <c r="J183" s="200"/>
      <c r="K183" s="200"/>
      <c r="L183" s="205"/>
      <c r="M183" s="206"/>
      <c r="N183" s="207"/>
      <c r="O183" s="207"/>
      <c r="P183" s="207"/>
      <c r="Q183" s="207"/>
      <c r="R183" s="207"/>
      <c r="S183" s="207"/>
      <c r="T183" s="208"/>
      <c r="AT183" s="209" t="s">
        <v>126</v>
      </c>
      <c r="AU183" s="209" t="s">
        <v>80</v>
      </c>
      <c r="AV183" s="12" t="s">
        <v>122</v>
      </c>
      <c r="AW183" s="12" t="s">
        <v>32</v>
      </c>
      <c r="AX183" s="12" t="s">
        <v>78</v>
      </c>
      <c r="AY183" s="209" t="s">
        <v>115</v>
      </c>
    </row>
    <row r="184" spans="2:65" s="1" customFormat="1" ht="16.5" customHeight="1" x14ac:dyDescent="0.2">
      <c r="B184" s="33"/>
      <c r="C184" s="173" t="s">
        <v>244</v>
      </c>
      <c r="D184" s="173" t="s">
        <v>117</v>
      </c>
      <c r="E184" s="174" t="s">
        <v>245</v>
      </c>
      <c r="F184" s="175" t="s">
        <v>246</v>
      </c>
      <c r="G184" s="176" t="s">
        <v>196</v>
      </c>
      <c r="H184" s="177">
        <v>848.2</v>
      </c>
      <c r="I184" s="178"/>
      <c r="J184" s="179">
        <f>ROUND(I184*H184,2)</f>
        <v>0</v>
      </c>
      <c r="K184" s="175" t="s">
        <v>121</v>
      </c>
      <c r="L184" s="37"/>
      <c r="M184" s="180" t="s">
        <v>19</v>
      </c>
      <c r="N184" s="181" t="s">
        <v>41</v>
      </c>
      <c r="O184" s="59"/>
      <c r="P184" s="182">
        <f>O184*H184</f>
        <v>0</v>
      </c>
      <c r="Q184" s="182">
        <v>0</v>
      </c>
      <c r="R184" s="182">
        <f>Q184*H184</f>
        <v>0</v>
      </c>
      <c r="S184" s="182">
        <v>0</v>
      </c>
      <c r="T184" s="183">
        <f>S184*H184</f>
        <v>0</v>
      </c>
      <c r="AR184" s="16" t="s">
        <v>122</v>
      </c>
      <c r="AT184" s="16" t="s">
        <v>117</v>
      </c>
      <c r="AU184" s="16" t="s">
        <v>80</v>
      </c>
      <c r="AY184" s="16" t="s">
        <v>115</v>
      </c>
      <c r="BE184" s="184">
        <f>IF(N184="základní",J184,0)</f>
        <v>0</v>
      </c>
      <c r="BF184" s="184">
        <f>IF(N184="snížená",J184,0)</f>
        <v>0</v>
      </c>
      <c r="BG184" s="184">
        <f>IF(N184="zákl. přenesená",J184,0)</f>
        <v>0</v>
      </c>
      <c r="BH184" s="184">
        <f>IF(N184="sníž. přenesená",J184,0)</f>
        <v>0</v>
      </c>
      <c r="BI184" s="184">
        <f>IF(N184="nulová",J184,0)</f>
        <v>0</v>
      </c>
      <c r="BJ184" s="16" t="s">
        <v>78</v>
      </c>
      <c r="BK184" s="184">
        <f>ROUND(I184*H184,2)</f>
        <v>0</v>
      </c>
      <c r="BL184" s="16" t="s">
        <v>122</v>
      </c>
      <c r="BM184" s="16" t="s">
        <v>247</v>
      </c>
    </row>
    <row r="185" spans="2:65" s="1" customFormat="1" ht="214.5" x14ac:dyDescent="0.2">
      <c r="B185" s="33"/>
      <c r="C185" s="34"/>
      <c r="D185" s="185" t="s">
        <v>124</v>
      </c>
      <c r="E185" s="34"/>
      <c r="F185" s="186" t="s">
        <v>248</v>
      </c>
      <c r="G185" s="34"/>
      <c r="H185" s="34"/>
      <c r="I185" s="102"/>
      <c r="J185" s="34"/>
      <c r="K185" s="34"/>
      <c r="L185" s="37"/>
      <c r="M185" s="187"/>
      <c r="N185" s="59"/>
      <c r="O185" s="59"/>
      <c r="P185" s="59"/>
      <c r="Q185" s="59"/>
      <c r="R185" s="59"/>
      <c r="S185" s="59"/>
      <c r="T185" s="60"/>
      <c r="AT185" s="16" t="s">
        <v>124</v>
      </c>
      <c r="AU185" s="16" t="s">
        <v>80</v>
      </c>
    </row>
    <row r="186" spans="2:65" s="11" customFormat="1" ht="22.5" x14ac:dyDescent="0.2">
      <c r="B186" s="188"/>
      <c r="C186" s="189"/>
      <c r="D186" s="185" t="s">
        <v>126</v>
      </c>
      <c r="E186" s="190" t="s">
        <v>19</v>
      </c>
      <c r="F186" s="191" t="s">
        <v>199</v>
      </c>
      <c r="G186" s="189"/>
      <c r="H186" s="192">
        <v>791</v>
      </c>
      <c r="I186" s="193"/>
      <c r="J186" s="189"/>
      <c r="K186" s="189"/>
      <c r="L186" s="194"/>
      <c r="M186" s="195"/>
      <c r="N186" s="196"/>
      <c r="O186" s="196"/>
      <c r="P186" s="196"/>
      <c r="Q186" s="196"/>
      <c r="R186" s="196"/>
      <c r="S186" s="196"/>
      <c r="T186" s="197"/>
      <c r="AT186" s="198" t="s">
        <v>126</v>
      </c>
      <c r="AU186" s="198" t="s">
        <v>80</v>
      </c>
      <c r="AV186" s="11" t="s">
        <v>80</v>
      </c>
      <c r="AW186" s="11" t="s">
        <v>32</v>
      </c>
      <c r="AX186" s="11" t="s">
        <v>70</v>
      </c>
      <c r="AY186" s="198" t="s">
        <v>115</v>
      </c>
    </row>
    <row r="187" spans="2:65" s="11" customFormat="1" ht="11.25" x14ac:dyDescent="0.2">
      <c r="B187" s="188"/>
      <c r="C187" s="189"/>
      <c r="D187" s="185" t="s">
        <v>126</v>
      </c>
      <c r="E187" s="190" t="s">
        <v>19</v>
      </c>
      <c r="F187" s="191" t="s">
        <v>221</v>
      </c>
      <c r="G187" s="189"/>
      <c r="H187" s="192">
        <v>57.2</v>
      </c>
      <c r="I187" s="193"/>
      <c r="J187" s="189"/>
      <c r="K187" s="189"/>
      <c r="L187" s="194"/>
      <c r="M187" s="195"/>
      <c r="N187" s="196"/>
      <c r="O187" s="196"/>
      <c r="P187" s="196"/>
      <c r="Q187" s="196"/>
      <c r="R187" s="196"/>
      <c r="S187" s="196"/>
      <c r="T187" s="197"/>
      <c r="AT187" s="198" t="s">
        <v>126</v>
      </c>
      <c r="AU187" s="198" t="s">
        <v>80</v>
      </c>
      <c r="AV187" s="11" t="s">
        <v>80</v>
      </c>
      <c r="AW187" s="11" t="s">
        <v>32</v>
      </c>
      <c r="AX187" s="11" t="s">
        <v>70</v>
      </c>
      <c r="AY187" s="198" t="s">
        <v>115</v>
      </c>
    </row>
    <row r="188" spans="2:65" s="12" customFormat="1" ht="11.25" x14ac:dyDescent="0.2">
      <c r="B188" s="199"/>
      <c r="C188" s="200"/>
      <c r="D188" s="185" t="s">
        <v>126</v>
      </c>
      <c r="E188" s="201" t="s">
        <v>19</v>
      </c>
      <c r="F188" s="202" t="s">
        <v>128</v>
      </c>
      <c r="G188" s="200"/>
      <c r="H188" s="203">
        <v>848.2</v>
      </c>
      <c r="I188" s="204"/>
      <c r="J188" s="200"/>
      <c r="K188" s="200"/>
      <c r="L188" s="205"/>
      <c r="M188" s="206"/>
      <c r="N188" s="207"/>
      <c r="O188" s="207"/>
      <c r="P188" s="207"/>
      <c r="Q188" s="207"/>
      <c r="R188" s="207"/>
      <c r="S188" s="207"/>
      <c r="T188" s="208"/>
      <c r="AT188" s="209" t="s">
        <v>126</v>
      </c>
      <c r="AU188" s="209" t="s">
        <v>80</v>
      </c>
      <c r="AV188" s="12" t="s">
        <v>122</v>
      </c>
      <c r="AW188" s="12" t="s">
        <v>32</v>
      </c>
      <c r="AX188" s="12" t="s">
        <v>78</v>
      </c>
      <c r="AY188" s="209" t="s">
        <v>115</v>
      </c>
    </row>
    <row r="189" spans="2:65" s="1" customFormat="1" ht="22.5" customHeight="1" x14ac:dyDescent="0.2">
      <c r="B189" s="33"/>
      <c r="C189" s="173" t="s">
        <v>249</v>
      </c>
      <c r="D189" s="173" t="s">
        <v>117</v>
      </c>
      <c r="E189" s="174" t="s">
        <v>250</v>
      </c>
      <c r="F189" s="175" t="s">
        <v>251</v>
      </c>
      <c r="G189" s="176" t="s">
        <v>241</v>
      </c>
      <c r="H189" s="177">
        <v>1526.76</v>
      </c>
      <c r="I189" s="178"/>
      <c r="J189" s="179">
        <f>ROUND(I189*H189,2)</f>
        <v>0</v>
      </c>
      <c r="K189" s="175" t="s">
        <v>121</v>
      </c>
      <c r="L189" s="37"/>
      <c r="M189" s="180" t="s">
        <v>19</v>
      </c>
      <c r="N189" s="181" t="s">
        <v>41</v>
      </c>
      <c r="O189" s="59"/>
      <c r="P189" s="182">
        <f>O189*H189</f>
        <v>0</v>
      </c>
      <c r="Q189" s="182">
        <v>0</v>
      </c>
      <c r="R189" s="182">
        <f>Q189*H189</f>
        <v>0</v>
      </c>
      <c r="S189" s="182">
        <v>0</v>
      </c>
      <c r="T189" s="183">
        <f>S189*H189</f>
        <v>0</v>
      </c>
      <c r="AR189" s="16" t="s">
        <v>122</v>
      </c>
      <c r="AT189" s="16" t="s">
        <v>117</v>
      </c>
      <c r="AU189" s="16" t="s">
        <v>80</v>
      </c>
      <c r="AY189" s="16" t="s">
        <v>115</v>
      </c>
      <c r="BE189" s="184">
        <f>IF(N189="základní",J189,0)</f>
        <v>0</v>
      </c>
      <c r="BF189" s="184">
        <f>IF(N189="snížená",J189,0)</f>
        <v>0</v>
      </c>
      <c r="BG189" s="184">
        <f>IF(N189="zákl. přenesená",J189,0)</f>
        <v>0</v>
      </c>
      <c r="BH189" s="184">
        <f>IF(N189="sníž. přenesená",J189,0)</f>
        <v>0</v>
      </c>
      <c r="BI189" s="184">
        <f>IF(N189="nulová",J189,0)</f>
        <v>0</v>
      </c>
      <c r="BJ189" s="16" t="s">
        <v>78</v>
      </c>
      <c r="BK189" s="184">
        <f>ROUND(I189*H189,2)</f>
        <v>0</v>
      </c>
      <c r="BL189" s="16" t="s">
        <v>122</v>
      </c>
      <c r="BM189" s="16" t="s">
        <v>252</v>
      </c>
    </row>
    <row r="190" spans="2:65" s="1" customFormat="1" ht="29.25" x14ac:dyDescent="0.2">
      <c r="B190" s="33"/>
      <c r="C190" s="34"/>
      <c r="D190" s="185" t="s">
        <v>124</v>
      </c>
      <c r="E190" s="34"/>
      <c r="F190" s="186" t="s">
        <v>253</v>
      </c>
      <c r="G190" s="34"/>
      <c r="H190" s="34"/>
      <c r="I190" s="102"/>
      <c r="J190" s="34"/>
      <c r="K190" s="34"/>
      <c r="L190" s="37"/>
      <c r="M190" s="187"/>
      <c r="N190" s="59"/>
      <c r="O190" s="59"/>
      <c r="P190" s="59"/>
      <c r="Q190" s="59"/>
      <c r="R190" s="59"/>
      <c r="S190" s="59"/>
      <c r="T190" s="60"/>
      <c r="AT190" s="16" t="s">
        <v>124</v>
      </c>
      <c r="AU190" s="16" t="s">
        <v>80</v>
      </c>
    </row>
    <row r="191" spans="2:65" s="11" customFormat="1" ht="22.5" x14ac:dyDescent="0.2">
      <c r="B191" s="188"/>
      <c r="C191" s="189"/>
      <c r="D191" s="185" t="s">
        <v>126</v>
      </c>
      <c r="E191" s="190" t="s">
        <v>19</v>
      </c>
      <c r="F191" s="191" t="s">
        <v>254</v>
      </c>
      <c r="G191" s="189"/>
      <c r="H191" s="192">
        <v>1423.8</v>
      </c>
      <c r="I191" s="193"/>
      <c r="J191" s="189"/>
      <c r="K191" s="189"/>
      <c r="L191" s="194"/>
      <c r="M191" s="195"/>
      <c r="N191" s="196"/>
      <c r="O191" s="196"/>
      <c r="P191" s="196"/>
      <c r="Q191" s="196"/>
      <c r="R191" s="196"/>
      <c r="S191" s="196"/>
      <c r="T191" s="197"/>
      <c r="AT191" s="198" t="s">
        <v>126</v>
      </c>
      <c r="AU191" s="198" t="s">
        <v>80</v>
      </c>
      <c r="AV191" s="11" t="s">
        <v>80</v>
      </c>
      <c r="AW191" s="11" t="s">
        <v>32</v>
      </c>
      <c r="AX191" s="11" t="s">
        <v>70</v>
      </c>
      <c r="AY191" s="198" t="s">
        <v>115</v>
      </c>
    </row>
    <row r="192" spans="2:65" s="11" customFormat="1" ht="11.25" x14ac:dyDescent="0.2">
      <c r="B192" s="188"/>
      <c r="C192" s="189"/>
      <c r="D192" s="185" t="s">
        <v>126</v>
      </c>
      <c r="E192" s="190" t="s">
        <v>19</v>
      </c>
      <c r="F192" s="191" t="s">
        <v>255</v>
      </c>
      <c r="G192" s="189"/>
      <c r="H192" s="192">
        <v>102.96</v>
      </c>
      <c r="I192" s="193"/>
      <c r="J192" s="189"/>
      <c r="K192" s="189"/>
      <c r="L192" s="194"/>
      <c r="M192" s="195"/>
      <c r="N192" s="196"/>
      <c r="O192" s="196"/>
      <c r="P192" s="196"/>
      <c r="Q192" s="196"/>
      <c r="R192" s="196"/>
      <c r="S192" s="196"/>
      <c r="T192" s="197"/>
      <c r="AT192" s="198" t="s">
        <v>126</v>
      </c>
      <c r="AU192" s="198" t="s">
        <v>80</v>
      </c>
      <c r="AV192" s="11" t="s">
        <v>80</v>
      </c>
      <c r="AW192" s="11" t="s">
        <v>32</v>
      </c>
      <c r="AX192" s="11" t="s">
        <v>70</v>
      </c>
      <c r="AY192" s="198" t="s">
        <v>115</v>
      </c>
    </row>
    <row r="193" spans="2:65" s="12" customFormat="1" ht="11.25" x14ac:dyDescent="0.2">
      <c r="B193" s="199"/>
      <c r="C193" s="200"/>
      <c r="D193" s="185" t="s">
        <v>126</v>
      </c>
      <c r="E193" s="201" t="s">
        <v>19</v>
      </c>
      <c r="F193" s="202" t="s">
        <v>128</v>
      </c>
      <c r="G193" s="200"/>
      <c r="H193" s="203">
        <v>1526.76</v>
      </c>
      <c r="I193" s="204"/>
      <c r="J193" s="200"/>
      <c r="K193" s="200"/>
      <c r="L193" s="205"/>
      <c r="M193" s="206"/>
      <c r="N193" s="207"/>
      <c r="O193" s="207"/>
      <c r="P193" s="207"/>
      <c r="Q193" s="207"/>
      <c r="R193" s="207"/>
      <c r="S193" s="207"/>
      <c r="T193" s="208"/>
      <c r="AT193" s="209" t="s">
        <v>126</v>
      </c>
      <c r="AU193" s="209" t="s">
        <v>80</v>
      </c>
      <c r="AV193" s="12" t="s">
        <v>122</v>
      </c>
      <c r="AW193" s="12" t="s">
        <v>32</v>
      </c>
      <c r="AX193" s="12" t="s">
        <v>78</v>
      </c>
      <c r="AY193" s="209" t="s">
        <v>115</v>
      </c>
    </row>
    <row r="194" spans="2:65" s="1" customFormat="1" ht="22.5" customHeight="1" x14ac:dyDescent="0.2">
      <c r="B194" s="33"/>
      <c r="C194" s="173" t="s">
        <v>256</v>
      </c>
      <c r="D194" s="173" t="s">
        <v>117</v>
      </c>
      <c r="E194" s="174" t="s">
        <v>257</v>
      </c>
      <c r="F194" s="175" t="s">
        <v>258</v>
      </c>
      <c r="G194" s="176" t="s">
        <v>120</v>
      </c>
      <c r="H194" s="177">
        <v>17</v>
      </c>
      <c r="I194" s="178"/>
      <c r="J194" s="179">
        <f>ROUND(I194*H194,2)</f>
        <v>0</v>
      </c>
      <c r="K194" s="175" t="s">
        <v>121</v>
      </c>
      <c r="L194" s="37"/>
      <c r="M194" s="180" t="s">
        <v>19</v>
      </c>
      <c r="N194" s="181" t="s">
        <v>41</v>
      </c>
      <c r="O194" s="59"/>
      <c r="P194" s="182">
        <f>O194*H194</f>
        <v>0</v>
      </c>
      <c r="Q194" s="182">
        <v>0</v>
      </c>
      <c r="R194" s="182">
        <f>Q194*H194</f>
        <v>0</v>
      </c>
      <c r="S194" s="182">
        <v>0</v>
      </c>
      <c r="T194" s="183">
        <f>S194*H194</f>
        <v>0</v>
      </c>
      <c r="AR194" s="16" t="s">
        <v>122</v>
      </c>
      <c r="AT194" s="16" t="s">
        <v>117</v>
      </c>
      <c r="AU194" s="16" t="s">
        <v>80</v>
      </c>
      <c r="AY194" s="16" t="s">
        <v>115</v>
      </c>
      <c r="BE194" s="184">
        <f>IF(N194="základní",J194,0)</f>
        <v>0</v>
      </c>
      <c r="BF194" s="184">
        <f>IF(N194="snížená",J194,0)</f>
        <v>0</v>
      </c>
      <c r="BG194" s="184">
        <f>IF(N194="zákl. přenesená",J194,0)</f>
        <v>0</v>
      </c>
      <c r="BH194" s="184">
        <f>IF(N194="sníž. přenesená",J194,0)</f>
        <v>0</v>
      </c>
      <c r="BI194" s="184">
        <f>IF(N194="nulová",J194,0)</f>
        <v>0</v>
      </c>
      <c r="BJ194" s="16" t="s">
        <v>78</v>
      </c>
      <c r="BK194" s="184">
        <f>ROUND(I194*H194,2)</f>
        <v>0</v>
      </c>
      <c r="BL194" s="16" t="s">
        <v>122</v>
      </c>
      <c r="BM194" s="16" t="s">
        <v>259</v>
      </c>
    </row>
    <row r="195" spans="2:65" s="1" customFormat="1" ht="87.75" x14ac:dyDescent="0.2">
      <c r="B195" s="33"/>
      <c r="C195" s="34"/>
      <c r="D195" s="185" t="s">
        <v>124</v>
      </c>
      <c r="E195" s="34"/>
      <c r="F195" s="186" t="s">
        <v>260</v>
      </c>
      <c r="G195" s="34"/>
      <c r="H195" s="34"/>
      <c r="I195" s="102"/>
      <c r="J195" s="34"/>
      <c r="K195" s="34"/>
      <c r="L195" s="37"/>
      <c r="M195" s="187"/>
      <c r="N195" s="59"/>
      <c r="O195" s="59"/>
      <c r="P195" s="59"/>
      <c r="Q195" s="59"/>
      <c r="R195" s="59"/>
      <c r="S195" s="59"/>
      <c r="T195" s="60"/>
      <c r="AT195" s="16" t="s">
        <v>124</v>
      </c>
      <c r="AU195" s="16" t="s">
        <v>80</v>
      </c>
    </row>
    <row r="196" spans="2:65" s="11" customFormat="1" ht="11.25" x14ac:dyDescent="0.2">
      <c r="B196" s="188"/>
      <c r="C196" s="189"/>
      <c r="D196" s="185" t="s">
        <v>126</v>
      </c>
      <c r="E196" s="190" t="s">
        <v>19</v>
      </c>
      <c r="F196" s="191" t="s">
        <v>261</v>
      </c>
      <c r="G196" s="189"/>
      <c r="H196" s="192">
        <v>17</v>
      </c>
      <c r="I196" s="193"/>
      <c r="J196" s="189"/>
      <c r="K196" s="189"/>
      <c r="L196" s="194"/>
      <c r="M196" s="195"/>
      <c r="N196" s="196"/>
      <c r="O196" s="196"/>
      <c r="P196" s="196"/>
      <c r="Q196" s="196"/>
      <c r="R196" s="196"/>
      <c r="S196" s="196"/>
      <c r="T196" s="197"/>
      <c r="AT196" s="198" t="s">
        <v>126</v>
      </c>
      <c r="AU196" s="198" t="s">
        <v>80</v>
      </c>
      <c r="AV196" s="11" t="s">
        <v>80</v>
      </c>
      <c r="AW196" s="11" t="s">
        <v>32</v>
      </c>
      <c r="AX196" s="11" t="s">
        <v>70</v>
      </c>
      <c r="AY196" s="198" t="s">
        <v>115</v>
      </c>
    </row>
    <row r="197" spans="2:65" s="12" customFormat="1" ht="11.25" x14ac:dyDescent="0.2">
      <c r="B197" s="199"/>
      <c r="C197" s="200"/>
      <c r="D197" s="185" t="s">
        <v>126</v>
      </c>
      <c r="E197" s="201" t="s">
        <v>19</v>
      </c>
      <c r="F197" s="202" t="s">
        <v>128</v>
      </c>
      <c r="G197" s="200"/>
      <c r="H197" s="203">
        <v>17</v>
      </c>
      <c r="I197" s="204"/>
      <c r="J197" s="200"/>
      <c r="K197" s="200"/>
      <c r="L197" s="205"/>
      <c r="M197" s="206"/>
      <c r="N197" s="207"/>
      <c r="O197" s="207"/>
      <c r="P197" s="207"/>
      <c r="Q197" s="207"/>
      <c r="R197" s="207"/>
      <c r="S197" s="207"/>
      <c r="T197" s="208"/>
      <c r="AT197" s="209" t="s">
        <v>126</v>
      </c>
      <c r="AU197" s="209" t="s">
        <v>80</v>
      </c>
      <c r="AV197" s="12" t="s">
        <v>122</v>
      </c>
      <c r="AW197" s="12" t="s">
        <v>32</v>
      </c>
      <c r="AX197" s="12" t="s">
        <v>78</v>
      </c>
      <c r="AY197" s="209" t="s">
        <v>115</v>
      </c>
    </row>
    <row r="198" spans="2:65" s="1" customFormat="1" ht="16.5" customHeight="1" x14ac:dyDescent="0.2">
      <c r="B198" s="33"/>
      <c r="C198" s="210" t="s">
        <v>262</v>
      </c>
      <c r="D198" s="210" t="s">
        <v>238</v>
      </c>
      <c r="E198" s="211" t="s">
        <v>263</v>
      </c>
      <c r="F198" s="212" t="s">
        <v>264</v>
      </c>
      <c r="G198" s="213" t="s">
        <v>241</v>
      </c>
      <c r="H198" s="214">
        <v>3.4</v>
      </c>
      <c r="I198" s="215"/>
      <c r="J198" s="216">
        <f>ROUND(I198*H198,2)</f>
        <v>0</v>
      </c>
      <c r="K198" s="212" t="s">
        <v>121</v>
      </c>
      <c r="L198" s="217"/>
      <c r="M198" s="218" t="s">
        <v>19</v>
      </c>
      <c r="N198" s="219" t="s">
        <v>41</v>
      </c>
      <c r="O198" s="59"/>
      <c r="P198" s="182">
        <f>O198*H198</f>
        <v>0</v>
      </c>
      <c r="Q198" s="182">
        <v>1</v>
      </c>
      <c r="R198" s="182">
        <f>Q198*H198</f>
        <v>3.4</v>
      </c>
      <c r="S198" s="182">
        <v>0</v>
      </c>
      <c r="T198" s="183">
        <f>S198*H198</f>
        <v>0</v>
      </c>
      <c r="AR198" s="16" t="s">
        <v>157</v>
      </c>
      <c r="AT198" s="16" t="s">
        <v>238</v>
      </c>
      <c r="AU198" s="16" t="s">
        <v>80</v>
      </c>
      <c r="AY198" s="16" t="s">
        <v>115</v>
      </c>
      <c r="BE198" s="184">
        <f>IF(N198="základní",J198,0)</f>
        <v>0</v>
      </c>
      <c r="BF198" s="184">
        <f>IF(N198="snížená",J198,0)</f>
        <v>0</v>
      </c>
      <c r="BG198" s="184">
        <f>IF(N198="zákl. přenesená",J198,0)</f>
        <v>0</v>
      </c>
      <c r="BH198" s="184">
        <f>IF(N198="sníž. přenesená",J198,0)</f>
        <v>0</v>
      </c>
      <c r="BI198" s="184">
        <f>IF(N198="nulová",J198,0)</f>
        <v>0</v>
      </c>
      <c r="BJ198" s="16" t="s">
        <v>78</v>
      </c>
      <c r="BK198" s="184">
        <f>ROUND(I198*H198,2)</f>
        <v>0</v>
      </c>
      <c r="BL198" s="16" t="s">
        <v>122</v>
      </c>
      <c r="BM198" s="16" t="s">
        <v>265</v>
      </c>
    </row>
    <row r="199" spans="2:65" s="11" customFormat="1" ht="11.25" x14ac:dyDescent="0.2">
      <c r="B199" s="188"/>
      <c r="C199" s="189"/>
      <c r="D199" s="185" t="s">
        <v>126</v>
      </c>
      <c r="E199" s="190" t="s">
        <v>19</v>
      </c>
      <c r="F199" s="191" t="s">
        <v>266</v>
      </c>
      <c r="G199" s="189"/>
      <c r="H199" s="192">
        <v>3.4</v>
      </c>
      <c r="I199" s="193"/>
      <c r="J199" s="189"/>
      <c r="K199" s="189"/>
      <c r="L199" s="194"/>
      <c r="M199" s="195"/>
      <c r="N199" s="196"/>
      <c r="O199" s="196"/>
      <c r="P199" s="196"/>
      <c r="Q199" s="196"/>
      <c r="R199" s="196"/>
      <c r="S199" s="196"/>
      <c r="T199" s="197"/>
      <c r="AT199" s="198" t="s">
        <v>126</v>
      </c>
      <c r="AU199" s="198" t="s">
        <v>80</v>
      </c>
      <c r="AV199" s="11" t="s">
        <v>80</v>
      </c>
      <c r="AW199" s="11" t="s">
        <v>32</v>
      </c>
      <c r="AX199" s="11" t="s">
        <v>70</v>
      </c>
      <c r="AY199" s="198" t="s">
        <v>115</v>
      </c>
    </row>
    <row r="200" spans="2:65" s="12" customFormat="1" ht="11.25" x14ac:dyDescent="0.2">
      <c r="B200" s="199"/>
      <c r="C200" s="200"/>
      <c r="D200" s="185" t="s">
        <v>126</v>
      </c>
      <c r="E200" s="201" t="s">
        <v>19</v>
      </c>
      <c r="F200" s="202" t="s">
        <v>128</v>
      </c>
      <c r="G200" s="200"/>
      <c r="H200" s="203">
        <v>3.4</v>
      </c>
      <c r="I200" s="204"/>
      <c r="J200" s="200"/>
      <c r="K200" s="200"/>
      <c r="L200" s="205"/>
      <c r="M200" s="206"/>
      <c r="N200" s="207"/>
      <c r="O200" s="207"/>
      <c r="P200" s="207"/>
      <c r="Q200" s="207"/>
      <c r="R200" s="207"/>
      <c r="S200" s="207"/>
      <c r="T200" s="208"/>
      <c r="AT200" s="209" t="s">
        <v>126</v>
      </c>
      <c r="AU200" s="209" t="s">
        <v>80</v>
      </c>
      <c r="AV200" s="12" t="s">
        <v>122</v>
      </c>
      <c r="AW200" s="12" t="s">
        <v>32</v>
      </c>
      <c r="AX200" s="12" t="s">
        <v>78</v>
      </c>
      <c r="AY200" s="209" t="s">
        <v>115</v>
      </c>
    </row>
    <row r="201" spans="2:65" s="1" customFormat="1" ht="22.5" customHeight="1" x14ac:dyDescent="0.2">
      <c r="B201" s="33"/>
      <c r="C201" s="173" t="s">
        <v>267</v>
      </c>
      <c r="D201" s="173" t="s">
        <v>117</v>
      </c>
      <c r="E201" s="174" t="s">
        <v>268</v>
      </c>
      <c r="F201" s="175" t="s">
        <v>269</v>
      </c>
      <c r="G201" s="176" t="s">
        <v>120</v>
      </c>
      <c r="H201" s="177">
        <v>17</v>
      </c>
      <c r="I201" s="178"/>
      <c r="J201" s="179">
        <f>ROUND(I201*H201,2)</f>
        <v>0</v>
      </c>
      <c r="K201" s="175" t="s">
        <v>121</v>
      </c>
      <c r="L201" s="37"/>
      <c r="M201" s="180" t="s">
        <v>19</v>
      </c>
      <c r="N201" s="181" t="s">
        <v>41</v>
      </c>
      <c r="O201" s="59"/>
      <c r="P201" s="182">
        <f>O201*H201</f>
        <v>0</v>
      </c>
      <c r="Q201" s="182">
        <v>0</v>
      </c>
      <c r="R201" s="182">
        <f>Q201*H201</f>
        <v>0</v>
      </c>
      <c r="S201" s="182">
        <v>0</v>
      </c>
      <c r="T201" s="183">
        <f>S201*H201</f>
        <v>0</v>
      </c>
      <c r="AR201" s="16" t="s">
        <v>122</v>
      </c>
      <c r="AT201" s="16" t="s">
        <v>117</v>
      </c>
      <c r="AU201" s="16" t="s">
        <v>80</v>
      </c>
      <c r="AY201" s="16" t="s">
        <v>115</v>
      </c>
      <c r="BE201" s="184">
        <f>IF(N201="základní",J201,0)</f>
        <v>0</v>
      </c>
      <c r="BF201" s="184">
        <f>IF(N201="snížená",J201,0)</f>
        <v>0</v>
      </c>
      <c r="BG201" s="184">
        <f>IF(N201="zákl. přenesená",J201,0)</f>
        <v>0</v>
      </c>
      <c r="BH201" s="184">
        <f>IF(N201="sníž. přenesená",J201,0)</f>
        <v>0</v>
      </c>
      <c r="BI201" s="184">
        <f>IF(N201="nulová",J201,0)</f>
        <v>0</v>
      </c>
      <c r="BJ201" s="16" t="s">
        <v>78</v>
      </c>
      <c r="BK201" s="184">
        <f>ROUND(I201*H201,2)</f>
        <v>0</v>
      </c>
      <c r="BL201" s="16" t="s">
        <v>122</v>
      </c>
      <c r="BM201" s="16" t="s">
        <v>270</v>
      </c>
    </row>
    <row r="202" spans="2:65" s="1" customFormat="1" ht="107.25" x14ac:dyDescent="0.2">
      <c r="B202" s="33"/>
      <c r="C202" s="34"/>
      <c r="D202" s="185" t="s">
        <v>124</v>
      </c>
      <c r="E202" s="34"/>
      <c r="F202" s="186" t="s">
        <v>271</v>
      </c>
      <c r="G202" s="34"/>
      <c r="H202" s="34"/>
      <c r="I202" s="102"/>
      <c r="J202" s="34"/>
      <c r="K202" s="34"/>
      <c r="L202" s="37"/>
      <c r="M202" s="187"/>
      <c r="N202" s="59"/>
      <c r="O202" s="59"/>
      <c r="P202" s="59"/>
      <c r="Q202" s="59"/>
      <c r="R202" s="59"/>
      <c r="S202" s="59"/>
      <c r="T202" s="60"/>
      <c r="AT202" s="16" t="s">
        <v>124</v>
      </c>
      <c r="AU202" s="16" t="s">
        <v>80</v>
      </c>
    </row>
    <row r="203" spans="2:65" s="11" customFormat="1" ht="11.25" x14ac:dyDescent="0.2">
      <c r="B203" s="188"/>
      <c r="C203" s="189"/>
      <c r="D203" s="185" t="s">
        <v>126</v>
      </c>
      <c r="E203" s="190" t="s">
        <v>19</v>
      </c>
      <c r="F203" s="191" t="s">
        <v>272</v>
      </c>
      <c r="G203" s="189"/>
      <c r="H203" s="192">
        <v>17</v>
      </c>
      <c r="I203" s="193"/>
      <c r="J203" s="189"/>
      <c r="K203" s="189"/>
      <c r="L203" s="194"/>
      <c r="M203" s="195"/>
      <c r="N203" s="196"/>
      <c r="O203" s="196"/>
      <c r="P203" s="196"/>
      <c r="Q203" s="196"/>
      <c r="R203" s="196"/>
      <c r="S203" s="196"/>
      <c r="T203" s="197"/>
      <c r="AT203" s="198" t="s">
        <v>126</v>
      </c>
      <c r="AU203" s="198" t="s">
        <v>80</v>
      </c>
      <c r="AV203" s="11" t="s">
        <v>80</v>
      </c>
      <c r="AW203" s="11" t="s">
        <v>32</v>
      </c>
      <c r="AX203" s="11" t="s">
        <v>70</v>
      </c>
      <c r="AY203" s="198" t="s">
        <v>115</v>
      </c>
    </row>
    <row r="204" spans="2:65" s="12" customFormat="1" ht="11.25" x14ac:dyDescent="0.2">
      <c r="B204" s="199"/>
      <c r="C204" s="200"/>
      <c r="D204" s="185" t="s">
        <v>126</v>
      </c>
      <c r="E204" s="201" t="s">
        <v>19</v>
      </c>
      <c r="F204" s="202" t="s">
        <v>128</v>
      </c>
      <c r="G204" s="200"/>
      <c r="H204" s="203">
        <v>17</v>
      </c>
      <c r="I204" s="204"/>
      <c r="J204" s="200"/>
      <c r="K204" s="200"/>
      <c r="L204" s="205"/>
      <c r="M204" s="206"/>
      <c r="N204" s="207"/>
      <c r="O204" s="207"/>
      <c r="P204" s="207"/>
      <c r="Q204" s="207"/>
      <c r="R204" s="207"/>
      <c r="S204" s="207"/>
      <c r="T204" s="208"/>
      <c r="AT204" s="209" t="s">
        <v>126</v>
      </c>
      <c r="AU204" s="209" t="s">
        <v>80</v>
      </c>
      <c r="AV204" s="12" t="s">
        <v>122</v>
      </c>
      <c r="AW204" s="12" t="s">
        <v>32</v>
      </c>
      <c r="AX204" s="12" t="s">
        <v>78</v>
      </c>
      <c r="AY204" s="209" t="s">
        <v>115</v>
      </c>
    </row>
    <row r="205" spans="2:65" s="1" customFormat="1" ht="16.5" customHeight="1" x14ac:dyDescent="0.2">
      <c r="B205" s="33"/>
      <c r="C205" s="210" t="s">
        <v>273</v>
      </c>
      <c r="D205" s="210" t="s">
        <v>238</v>
      </c>
      <c r="E205" s="211" t="s">
        <v>274</v>
      </c>
      <c r="F205" s="212" t="s">
        <v>275</v>
      </c>
      <c r="G205" s="213" t="s">
        <v>276</v>
      </c>
      <c r="H205" s="214">
        <v>0.51</v>
      </c>
      <c r="I205" s="215"/>
      <c r="J205" s="216">
        <f>ROUND(I205*H205,2)</f>
        <v>0</v>
      </c>
      <c r="K205" s="212" t="s">
        <v>121</v>
      </c>
      <c r="L205" s="217"/>
      <c r="M205" s="218" t="s">
        <v>19</v>
      </c>
      <c r="N205" s="219" t="s">
        <v>41</v>
      </c>
      <c r="O205" s="59"/>
      <c r="P205" s="182">
        <f>O205*H205</f>
        <v>0</v>
      </c>
      <c r="Q205" s="182">
        <v>1E-3</v>
      </c>
      <c r="R205" s="182">
        <f>Q205*H205</f>
        <v>5.1000000000000004E-4</v>
      </c>
      <c r="S205" s="182">
        <v>0</v>
      </c>
      <c r="T205" s="183">
        <f>S205*H205</f>
        <v>0</v>
      </c>
      <c r="AR205" s="16" t="s">
        <v>157</v>
      </c>
      <c r="AT205" s="16" t="s">
        <v>238</v>
      </c>
      <c r="AU205" s="16" t="s">
        <v>80</v>
      </c>
      <c r="AY205" s="16" t="s">
        <v>115</v>
      </c>
      <c r="BE205" s="184">
        <f>IF(N205="základní",J205,0)</f>
        <v>0</v>
      </c>
      <c r="BF205" s="184">
        <f>IF(N205="snížená",J205,0)</f>
        <v>0</v>
      </c>
      <c r="BG205" s="184">
        <f>IF(N205="zákl. přenesená",J205,0)</f>
        <v>0</v>
      </c>
      <c r="BH205" s="184">
        <f>IF(N205="sníž. přenesená",J205,0)</f>
        <v>0</v>
      </c>
      <c r="BI205" s="184">
        <f>IF(N205="nulová",J205,0)</f>
        <v>0</v>
      </c>
      <c r="BJ205" s="16" t="s">
        <v>78</v>
      </c>
      <c r="BK205" s="184">
        <f>ROUND(I205*H205,2)</f>
        <v>0</v>
      </c>
      <c r="BL205" s="16" t="s">
        <v>122</v>
      </c>
      <c r="BM205" s="16" t="s">
        <v>277</v>
      </c>
    </row>
    <row r="206" spans="2:65" s="11" customFormat="1" ht="11.25" x14ac:dyDescent="0.2">
      <c r="B206" s="188"/>
      <c r="C206" s="189"/>
      <c r="D206" s="185" t="s">
        <v>126</v>
      </c>
      <c r="E206" s="190" t="s">
        <v>19</v>
      </c>
      <c r="F206" s="191" t="s">
        <v>278</v>
      </c>
      <c r="G206" s="189"/>
      <c r="H206" s="192">
        <v>0.51</v>
      </c>
      <c r="I206" s="193"/>
      <c r="J206" s="189"/>
      <c r="K206" s="189"/>
      <c r="L206" s="194"/>
      <c r="M206" s="195"/>
      <c r="N206" s="196"/>
      <c r="O206" s="196"/>
      <c r="P206" s="196"/>
      <c r="Q206" s="196"/>
      <c r="R206" s="196"/>
      <c r="S206" s="196"/>
      <c r="T206" s="197"/>
      <c r="AT206" s="198" t="s">
        <v>126</v>
      </c>
      <c r="AU206" s="198" t="s">
        <v>80</v>
      </c>
      <c r="AV206" s="11" t="s">
        <v>80</v>
      </c>
      <c r="AW206" s="11" t="s">
        <v>32</v>
      </c>
      <c r="AX206" s="11" t="s">
        <v>70</v>
      </c>
      <c r="AY206" s="198" t="s">
        <v>115</v>
      </c>
    </row>
    <row r="207" spans="2:65" s="12" customFormat="1" ht="11.25" x14ac:dyDescent="0.2">
      <c r="B207" s="199"/>
      <c r="C207" s="200"/>
      <c r="D207" s="185" t="s">
        <v>126</v>
      </c>
      <c r="E207" s="201" t="s">
        <v>19</v>
      </c>
      <c r="F207" s="202" t="s">
        <v>128</v>
      </c>
      <c r="G207" s="200"/>
      <c r="H207" s="203">
        <v>0.51</v>
      </c>
      <c r="I207" s="204"/>
      <c r="J207" s="200"/>
      <c r="K207" s="200"/>
      <c r="L207" s="205"/>
      <c r="M207" s="206"/>
      <c r="N207" s="207"/>
      <c r="O207" s="207"/>
      <c r="P207" s="207"/>
      <c r="Q207" s="207"/>
      <c r="R207" s="207"/>
      <c r="S207" s="207"/>
      <c r="T207" s="208"/>
      <c r="AT207" s="209" t="s">
        <v>126</v>
      </c>
      <c r="AU207" s="209" t="s">
        <v>80</v>
      </c>
      <c r="AV207" s="12" t="s">
        <v>122</v>
      </c>
      <c r="AW207" s="12" t="s">
        <v>32</v>
      </c>
      <c r="AX207" s="12" t="s">
        <v>78</v>
      </c>
      <c r="AY207" s="209" t="s">
        <v>115</v>
      </c>
    </row>
    <row r="208" spans="2:65" s="1" customFormat="1" ht="16.5" customHeight="1" x14ac:dyDescent="0.2">
      <c r="B208" s="33"/>
      <c r="C208" s="173" t="s">
        <v>279</v>
      </c>
      <c r="D208" s="173" t="s">
        <v>117</v>
      </c>
      <c r="E208" s="174" t="s">
        <v>280</v>
      </c>
      <c r="F208" s="175" t="s">
        <v>281</v>
      </c>
      <c r="G208" s="176" t="s">
        <v>120</v>
      </c>
      <c r="H208" s="177">
        <v>17</v>
      </c>
      <c r="I208" s="178"/>
      <c r="J208" s="179">
        <f>ROUND(I208*H208,2)</f>
        <v>0</v>
      </c>
      <c r="K208" s="175" t="s">
        <v>121</v>
      </c>
      <c r="L208" s="37"/>
      <c r="M208" s="180" t="s">
        <v>19</v>
      </c>
      <c r="N208" s="181" t="s">
        <v>41</v>
      </c>
      <c r="O208" s="59"/>
      <c r="P208" s="182">
        <f>O208*H208</f>
        <v>0</v>
      </c>
      <c r="Q208" s="182">
        <v>0</v>
      </c>
      <c r="R208" s="182">
        <f>Q208*H208</f>
        <v>0</v>
      </c>
      <c r="S208" s="182">
        <v>0</v>
      </c>
      <c r="T208" s="183">
        <f>S208*H208</f>
        <v>0</v>
      </c>
      <c r="AR208" s="16" t="s">
        <v>122</v>
      </c>
      <c r="AT208" s="16" t="s">
        <v>117</v>
      </c>
      <c r="AU208" s="16" t="s">
        <v>80</v>
      </c>
      <c r="AY208" s="16" t="s">
        <v>115</v>
      </c>
      <c r="BE208" s="184">
        <f>IF(N208="základní",J208,0)</f>
        <v>0</v>
      </c>
      <c r="BF208" s="184">
        <f>IF(N208="snížená",J208,0)</f>
        <v>0</v>
      </c>
      <c r="BG208" s="184">
        <f>IF(N208="zákl. přenesená",J208,0)</f>
        <v>0</v>
      </c>
      <c r="BH208" s="184">
        <f>IF(N208="sníž. přenesená",J208,0)</f>
        <v>0</v>
      </c>
      <c r="BI208" s="184">
        <f>IF(N208="nulová",J208,0)</f>
        <v>0</v>
      </c>
      <c r="BJ208" s="16" t="s">
        <v>78</v>
      </c>
      <c r="BK208" s="184">
        <f>ROUND(I208*H208,2)</f>
        <v>0</v>
      </c>
      <c r="BL208" s="16" t="s">
        <v>122</v>
      </c>
      <c r="BM208" s="16" t="s">
        <v>282</v>
      </c>
    </row>
    <row r="209" spans="2:65" s="1" customFormat="1" ht="107.25" x14ac:dyDescent="0.2">
      <c r="B209" s="33"/>
      <c r="C209" s="34"/>
      <c r="D209" s="185" t="s">
        <v>124</v>
      </c>
      <c r="E209" s="34"/>
      <c r="F209" s="186" t="s">
        <v>283</v>
      </c>
      <c r="G209" s="34"/>
      <c r="H209" s="34"/>
      <c r="I209" s="102"/>
      <c r="J209" s="34"/>
      <c r="K209" s="34"/>
      <c r="L209" s="37"/>
      <c r="M209" s="187"/>
      <c r="N209" s="59"/>
      <c r="O209" s="59"/>
      <c r="P209" s="59"/>
      <c r="Q209" s="59"/>
      <c r="R209" s="59"/>
      <c r="S209" s="59"/>
      <c r="T209" s="60"/>
      <c r="AT209" s="16" t="s">
        <v>124</v>
      </c>
      <c r="AU209" s="16" t="s">
        <v>80</v>
      </c>
    </row>
    <row r="210" spans="2:65" s="11" customFormat="1" ht="11.25" x14ac:dyDescent="0.2">
      <c r="B210" s="188"/>
      <c r="C210" s="189"/>
      <c r="D210" s="185" t="s">
        <v>126</v>
      </c>
      <c r="E210" s="190" t="s">
        <v>19</v>
      </c>
      <c r="F210" s="191" t="s">
        <v>284</v>
      </c>
      <c r="G210" s="189"/>
      <c r="H210" s="192">
        <v>17</v>
      </c>
      <c r="I210" s="193"/>
      <c r="J210" s="189"/>
      <c r="K210" s="189"/>
      <c r="L210" s="194"/>
      <c r="M210" s="195"/>
      <c r="N210" s="196"/>
      <c r="O210" s="196"/>
      <c r="P210" s="196"/>
      <c r="Q210" s="196"/>
      <c r="R210" s="196"/>
      <c r="S210" s="196"/>
      <c r="T210" s="197"/>
      <c r="AT210" s="198" t="s">
        <v>126</v>
      </c>
      <c r="AU210" s="198" t="s">
        <v>80</v>
      </c>
      <c r="AV210" s="11" t="s">
        <v>80</v>
      </c>
      <c r="AW210" s="11" t="s">
        <v>32</v>
      </c>
      <c r="AX210" s="11" t="s">
        <v>70</v>
      </c>
      <c r="AY210" s="198" t="s">
        <v>115</v>
      </c>
    </row>
    <row r="211" spans="2:65" s="12" customFormat="1" ht="11.25" x14ac:dyDescent="0.2">
      <c r="B211" s="199"/>
      <c r="C211" s="200"/>
      <c r="D211" s="185" t="s">
        <v>126</v>
      </c>
      <c r="E211" s="201" t="s">
        <v>19</v>
      </c>
      <c r="F211" s="202" t="s">
        <v>128</v>
      </c>
      <c r="G211" s="200"/>
      <c r="H211" s="203">
        <v>17</v>
      </c>
      <c r="I211" s="204"/>
      <c r="J211" s="200"/>
      <c r="K211" s="200"/>
      <c r="L211" s="205"/>
      <c r="M211" s="206"/>
      <c r="N211" s="207"/>
      <c r="O211" s="207"/>
      <c r="P211" s="207"/>
      <c r="Q211" s="207"/>
      <c r="R211" s="207"/>
      <c r="S211" s="207"/>
      <c r="T211" s="208"/>
      <c r="AT211" s="209" t="s">
        <v>126</v>
      </c>
      <c r="AU211" s="209" t="s">
        <v>80</v>
      </c>
      <c r="AV211" s="12" t="s">
        <v>122</v>
      </c>
      <c r="AW211" s="12" t="s">
        <v>32</v>
      </c>
      <c r="AX211" s="12" t="s">
        <v>78</v>
      </c>
      <c r="AY211" s="209" t="s">
        <v>115</v>
      </c>
    </row>
    <row r="212" spans="2:65" s="1" customFormat="1" ht="16.5" customHeight="1" x14ac:dyDescent="0.2">
      <c r="B212" s="33"/>
      <c r="C212" s="173" t="s">
        <v>285</v>
      </c>
      <c r="D212" s="173" t="s">
        <v>117</v>
      </c>
      <c r="E212" s="174" t="s">
        <v>286</v>
      </c>
      <c r="F212" s="175" t="s">
        <v>287</v>
      </c>
      <c r="G212" s="176" t="s">
        <v>120</v>
      </c>
      <c r="H212" s="177">
        <v>1790.954</v>
      </c>
      <c r="I212" s="178"/>
      <c r="J212" s="179">
        <f>ROUND(I212*H212,2)</f>
        <v>0</v>
      </c>
      <c r="K212" s="175" t="s">
        <v>121</v>
      </c>
      <c r="L212" s="37"/>
      <c r="M212" s="180" t="s">
        <v>19</v>
      </c>
      <c r="N212" s="181" t="s">
        <v>41</v>
      </c>
      <c r="O212" s="59"/>
      <c r="P212" s="182">
        <f>O212*H212</f>
        <v>0</v>
      </c>
      <c r="Q212" s="182">
        <v>0</v>
      </c>
      <c r="R212" s="182">
        <f>Q212*H212</f>
        <v>0</v>
      </c>
      <c r="S212" s="182">
        <v>0</v>
      </c>
      <c r="T212" s="183">
        <f>S212*H212</f>
        <v>0</v>
      </c>
      <c r="AR212" s="16" t="s">
        <v>122</v>
      </c>
      <c r="AT212" s="16" t="s">
        <v>117</v>
      </c>
      <c r="AU212" s="16" t="s">
        <v>80</v>
      </c>
      <c r="AY212" s="16" t="s">
        <v>115</v>
      </c>
      <c r="BE212" s="184">
        <f>IF(N212="základní",J212,0)</f>
        <v>0</v>
      </c>
      <c r="BF212" s="184">
        <f>IF(N212="snížená",J212,0)</f>
        <v>0</v>
      </c>
      <c r="BG212" s="184">
        <f>IF(N212="zákl. přenesená",J212,0)</f>
        <v>0</v>
      </c>
      <c r="BH212" s="184">
        <f>IF(N212="sníž. přenesená",J212,0)</f>
        <v>0</v>
      </c>
      <c r="BI212" s="184">
        <f>IF(N212="nulová",J212,0)</f>
        <v>0</v>
      </c>
      <c r="BJ212" s="16" t="s">
        <v>78</v>
      </c>
      <c r="BK212" s="184">
        <f>ROUND(I212*H212,2)</f>
        <v>0</v>
      </c>
      <c r="BL212" s="16" t="s">
        <v>122</v>
      </c>
      <c r="BM212" s="16" t="s">
        <v>288</v>
      </c>
    </row>
    <row r="213" spans="2:65" s="1" customFormat="1" ht="107.25" x14ac:dyDescent="0.2">
      <c r="B213" s="33"/>
      <c r="C213" s="34"/>
      <c r="D213" s="185" t="s">
        <v>124</v>
      </c>
      <c r="E213" s="34"/>
      <c r="F213" s="186" t="s">
        <v>283</v>
      </c>
      <c r="G213" s="34"/>
      <c r="H213" s="34"/>
      <c r="I213" s="102"/>
      <c r="J213" s="34"/>
      <c r="K213" s="34"/>
      <c r="L213" s="37"/>
      <c r="M213" s="187"/>
      <c r="N213" s="59"/>
      <c r="O213" s="59"/>
      <c r="P213" s="59"/>
      <c r="Q213" s="59"/>
      <c r="R213" s="59"/>
      <c r="S213" s="59"/>
      <c r="T213" s="60"/>
      <c r="AT213" s="16" t="s">
        <v>124</v>
      </c>
      <c r="AU213" s="16" t="s">
        <v>80</v>
      </c>
    </row>
    <row r="214" spans="2:65" s="11" customFormat="1" ht="11.25" x14ac:dyDescent="0.2">
      <c r="B214" s="188"/>
      <c r="C214" s="189"/>
      <c r="D214" s="185" t="s">
        <v>126</v>
      </c>
      <c r="E214" s="190" t="s">
        <v>19</v>
      </c>
      <c r="F214" s="191" t="s">
        <v>289</v>
      </c>
      <c r="G214" s="189"/>
      <c r="H214" s="192">
        <v>1790.954</v>
      </c>
      <c r="I214" s="193"/>
      <c r="J214" s="189"/>
      <c r="K214" s="189"/>
      <c r="L214" s="194"/>
      <c r="M214" s="195"/>
      <c r="N214" s="196"/>
      <c r="O214" s="196"/>
      <c r="P214" s="196"/>
      <c r="Q214" s="196"/>
      <c r="R214" s="196"/>
      <c r="S214" s="196"/>
      <c r="T214" s="197"/>
      <c r="AT214" s="198" t="s">
        <v>126</v>
      </c>
      <c r="AU214" s="198" t="s">
        <v>80</v>
      </c>
      <c r="AV214" s="11" t="s">
        <v>80</v>
      </c>
      <c r="AW214" s="11" t="s">
        <v>32</v>
      </c>
      <c r="AX214" s="11" t="s">
        <v>70</v>
      </c>
      <c r="AY214" s="198" t="s">
        <v>115</v>
      </c>
    </row>
    <row r="215" spans="2:65" s="12" customFormat="1" ht="11.25" x14ac:dyDescent="0.2">
      <c r="B215" s="199"/>
      <c r="C215" s="200"/>
      <c r="D215" s="185" t="s">
        <v>126</v>
      </c>
      <c r="E215" s="201" t="s">
        <v>19</v>
      </c>
      <c r="F215" s="202" t="s">
        <v>128</v>
      </c>
      <c r="G215" s="200"/>
      <c r="H215" s="203">
        <v>1790.954</v>
      </c>
      <c r="I215" s="204"/>
      <c r="J215" s="200"/>
      <c r="K215" s="200"/>
      <c r="L215" s="205"/>
      <c r="M215" s="206"/>
      <c r="N215" s="207"/>
      <c r="O215" s="207"/>
      <c r="P215" s="207"/>
      <c r="Q215" s="207"/>
      <c r="R215" s="207"/>
      <c r="S215" s="207"/>
      <c r="T215" s="208"/>
      <c r="AT215" s="209" t="s">
        <v>126</v>
      </c>
      <c r="AU215" s="209" t="s">
        <v>80</v>
      </c>
      <c r="AV215" s="12" t="s">
        <v>122</v>
      </c>
      <c r="AW215" s="12" t="s">
        <v>32</v>
      </c>
      <c r="AX215" s="12" t="s">
        <v>78</v>
      </c>
      <c r="AY215" s="209" t="s">
        <v>115</v>
      </c>
    </row>
    <row r="216" spans="2:65" s="10" customFormat="1" ht="22.9" customHeight="1" x14ac:dyDescent="0.2">
      <c r="B216" s="157"/>
      <c r="C216" s="158"/>
      <c r="D216" s="159" t="s">
        <v>69</v>
      </c>
      <c r="E216" s="171" t="s">
        <v>143</v>
      </c>
      <c r="F216" s="171" t="s">
        <v>290</v>
      </c>
      <c r="G216" s="158"/>
      <c r="H216" s="158"/>
      <c r="I216" s="161"/>
      <c r="J216" s="172">
        <f>BK216</f>
        <v>0</v>
      </c>
      <c r="K216" s="158"/>
      <c r="L216" s="163"/>
      <c r="M216" s="164"/>
      <c r="N216" s="165"/>
      <c r="O216" s="165"/>
      <c r="P216" s="166">
        <f>SUM(P217:P282)</f>
        <v>0</v>
      </c>
      <c r="Q216" s="165"/>
      <c r="R216" s="166">
        <f>SUM(R217:R282)</f>
        <v>231.51782</v>
      </c>
      <c r="S216" s="165"/>
      <c r="T216" s="167">
        <f>SUM(T217:T282)</f>
        <v>0</v>
      </c>
      <c r="AR216" s="168" t="s">
        <v>78</v>
      </c>
      <c r="AT216" s="169" t="s">
        <v>69</v>
      </c>
      <c r="AU216" s="169" t="s">
        <v>78</v>
      </c>
      <c r="AY216" s="168" t="s">
        <v>115</v>
      </c>
      <c r="BK216" s="170">
        <f>SUM(BK217:BK282)</f>
        <v>0</v>
      </c>
    </row>
    <row r="217" spans="2:65" s="1" customFormat="1" ht="16.5" customHeight="1" x14ac:dyDescent="0.2">
      <c r="B217" s="33"/>
      <c r="C217" s="173" t="s">
        <v>291</v>
      </c>
      <c r="D217" s="173" t="s">
        <v>117</v>
      </c>
      <c r="E217" s="174" t="s">
        <v>292</v>
      </c>
      <c r="F217" s="175" t="s">
        <v>293</v>
      </c>
      <c r="G217" s="176" t="s">
        <v>120</v>
      </c>
      <c r="H217" s="177">
        <v>801</v>
      </c>
      <c r="I217" s="178"/>
      <c r="J217" s="179">
        <f>ROUND(I217*H217,2)</f>
        <v>0</v>
      </c>
      <c r="K217" s="175" t="s">
        <v>121</v>
      </c>
      <c r="L217" s="37"/>
      <c r="M217" s="180" t="s">
        <v>19</v>
      </c>
      <c r="N217" s="181" t="s">
        <v>41</v>
      </c>
      <c r="O217" s="59"/>
      <c r="P217" s="182">
        <f>O217*H217</f>
        <v>0</v>
      </c>
      <c r="Q217" s="182">
        <v>0</v>
      </c>
      <c r="R217" s="182">
        <f>Q217*H217</f>
        <v>0</v>
      </c>
      <c r="S217" s="182">
        <v>0</v>
      </c>
      <c r="T217" s="183">
        <f>S217*H217</f>
        <v>0</v>
      </c>
      <c r="AR217" s="16" t="s">
        <v>122</v>
      </c>
      <c r="AT217" s="16" t="s">
        <v>117</v>
      </c>
      <c r="AU217" s="16" t="s">
        <v>80</v>
      </c>
      <c r="AY217" s="16" t="s">
        <v>115</v>
      </c>
      <c r="BE217" s="184">
        <f>IF(N217="základní",J217,0)</f>
        <v>0</v>
      </c>
      <c r="BF217" s="184">
        <f>IF(N217="snížená",J217,0)</f>
        <v>0</v>
      </c>
      <c r="BG217" s="184">
        <f>IF(N217="zákl. přenesená",J217,0)</f>
        <v>0</v>
      </c>
      <c r="BH217" s="184">
        <f>IF(N217="sníž. přenesená",J217,0)</f>
        <v>0</v>
      </c>
      <c r="BI217" s="184">
        <f>IF(N217="nulová",J217,0)</f>
        <v>0</v>
      </c>
      <c r="BJ217" s="16" t="s">
        <v>78</v>
      </c>
      <c r="BK217" s="184">
        <f>ROUND(I217*H217,2)</f>
        <v>0</v>
      </c>
      <c r="BL217" s="16" t="s">
        <v>122</v>
      </c>
      <c r="BM217" s="16" t="s">
        <v>294</v>
      </c>
    </row>
    <row r="218" spans="2:65" s="11" customFormat="1" ht="11.25" x14ac:dyDescent="0.2">
      <c r="B218" s="188"/>
      <c r="C218" s="189"/>
      <c r="D218" s="185" t="s">
        <v>126</v>
      </c>
      <c r="E218" s="190" t="s">
        <v>19</v>
      </c>
      <c r="F218" s="191" t="s">
        <v>295</v>
      </c>
      <c r="G218" s="189"/>
      <c r="H218" s="192">
        <v>781</v>
      </c>
      <c r="I218" s="193"/>
      <c r="J218" s="189"/>
      <c r="K218" s="189"/>
      <c r="L218" s="194"/>
      <c r="M218" s="195"/>
      <c r="N218" s="196"/>
      <c r="O218" s="196"/>
      <c r="P218" s="196"/>
      <c r="Q218" s="196"/>
      <c r="R218" s="196"/>
      <c r="S218" s="196"/>
      <c r="T218" s="197"/>
      <c r="AT218" s="198" t="s">
        <v>126</v>
      </c>
      <c r="AU218" s="198" t="s">
        <v>80</v>
      </c>
      <c r="AV218" s="11" t="s">
        <v>80</v>
      </c>
      <c r="AW218" s="11" t="s">
        <v>32</v>
      </c>
      <c r="AX218" s="11" t="s">
        <v>70</v>
      </c>
      <c r="AY218" s="198" t="s">
        <v>115</v>
      </c>
    </row>
    <row r="219" spans="2:65" s="11" customFormat="1" ht="11.25" x14ac:dyDescent="0.2">
      <c r="B219" s="188"/>
      <c r="C219" s="189"/>
      <c r="D219" s="185" t="s">
        <v>126</v>
      </c>
      <c r="E219" s="190" t="s">
        <v>19</v>
      </c>
      <c r="F219" s="191" t="s">
        <v>296</v>
      </c>
      <c r="G219" s="189"/>
      <c r="H219" s="192">
        <v>20</v>
      </c>
      <c r="I219" s="193"/>
      <c r="J219" s="189"/>
      <c r="K219" s="189"/>
      <c r="L219" s="194"/>
      <c r="M219" s="195"/>
      <c r="N219" s="196"/>
      <c r="O219" s="196"/>
      <c r="P219" s="196"/>
      <c r="Q219" s="196"/>
      <c r="R219" s="196"/>
      <c r="S219" s="196"/>
      <c r="T219" s="197"/>
      <c r="AT219" s="198" t="s">
        <v>126</v>
      </c>
      <c r="AU219" s="198" t="s">
        <v>80</v>
      </c>
      <c r="AV219" s="11" t="s">
        <v>80</v>
      </c>
      <c r="AW219" s="11" t="s">
        <v>32</v>
      </c>
      <c r="AX219" s="11" t="s">
        <v>70</v>
      </c>
      <c r="AY219" s="198" t="s">
        <v>115</v>
      </c>
    </row>
    <row r="220" spans="2:65" s="12" customFormat="1" ht="11.25" x14ac:dyDescent="0.2">
      <c r="B220" s="199"/>
      <c r="C220" s="200"/>
      <c r="D220" s="185" t="s">
        <v>126</v>
      </c>
      <c r="E220" s="201" t="s">
        <v>19</v>
      </c>
      <c r="F220" s="202" t="s">
        <v>128</v>
      </c>
      <c r="G220" s="200"/>
      <c r="H220" s="203">
        <v>801</v>
      </c>
      <c r="I220" s="204"/>
      <c r="J220" s="200"/>
      <c r="K220" s="200"/>
      <c r="L220" s="205"/>
      <c r="M220" s="206"/>
      <c r="N220" s="207"/>
      <c r="O220" s="207"/>
      <c r="P220" s="207"/>
      <c r="Q220" s="207"/>
      <c r="R220" s="207"/>
      <c r="S220" s="207"/>
      <c r="T220" s="208"/>
      <c r="AT220" s="209" t="s">
        <v>126</v>
      </c>
      <c r="AU220" s="209" t="s">
        <v>80</v>
      </c>
      <c r="AV220" s="12" t="s">
        <v>122</v>
      </c>
      <c r="AW220" s="12" t="s">
        <v>32</v>
      </c>
      <c r="AX220" s="12" t="s">
        <v>78</v>
      </c>
      <c r="AY220" s="209" t="s">
        <v>115</v>
      </c>
    </row>
    <row r="221" spans="2:65" s="1" customFormat="1" ht="16.5" customHeight="1" x14ac:dyDescent="0.2">
      <c r="B221" s="33"/>
      <c r="C221" s="173" t="s">
        <v>297</v>
      </c>
      <c r="D221" s="173" t="s">
        <v>117</v>
      </c>
      <c r="E221" s="174" t="s">
        <v>298</v>
      </c>
      <c r="F221" s="175" t="s">
        <v>299</v>
      </c>
      <c r="G221" s="176" t="s">
        <v>120</v>
      </c>
      <c r="H221" s="177">
        <v>578</v>
      </c>
      <c r="I221" s="178"/>
      <c r="J221" s="179">
        <f>ROUND(I221*H221,2)</f>
        <v>0</v>
      </c>
      <c r="K221" s="175" t="s">
        <v>121</v>
      </c>
      <c r="L221" s="37"/>
      <c r="M221" s="180" t="s">
        <v>19</v>
      </c>
      <c r="N221" s="181" t="s">
        <v>41</v>
      </c>
      <c r="O221" s="59"/>
      <c r="P221" s="182">
        <f>O221*H221</f>
        <v>0</v>
      </c>
      <c r="Q221" s="182">
        <v>0</v>
      </c>
      <c r="R221" s="182">
        <f>Q221*H221</f>
        <v>0</v>
      </c>
      <c r="S221" s="182">
        <v>0</v>
      </c>
      <c r="T221" s="183">
        <f>S221*H221</f>
        <v>0</v>
      </c>
      <c r="AR221" s="16" t="s">
        <v>122</v>
      </c>
      <c r="AT221" s="16" t="s">
        <v>117</v>
      </c>
      <c r="AU221" s="16" t="s">
        <v>80</v>
      </c>
      <c r="AY221" s="16" t="s">
        <v>115</v>
      </c>
      <c r="BE221" s="184">
        <f>IF(N221="základní",J221,0)</f>
        <v>0</v>
      </c>
      <c r="BF221" s="184">
        <f>IF(N221="snížená",J221,0)</f>
        <v>0</v>
      </c>
      <c r="BG221" s="184">
        <f>IF(N221="zákl. přenesená",J221,0)</f>
        <v>0</v>
      </c>
      <c r="BH221" s="184">
        <f>IF(N221="sníž. přenesená",J221,0)</f>
        <v>0</v>
      </c>
      <c r="BI221" s="184">
        <f>IF(N221="nulová",J221,0)</f>
        <v>0</v>
      </c>
      <c r="BJ221" s="16" t="s">
        <v>78</v>
      </c>
      <c r="BK221" s="184">
        <f>ROUND(I221*H221,2)</f>
        <v>0</v>
      </c>
      <c r="BL221" s="16" t="s">
        <v>122</v>
      </c>
      <c r="BM221" s="16" t="s">
        <v>300</v>
      </c>
    </row>
    <row r="222" spans="2:65" s="11" customFormat="1" ht="11.25" x14ac:dyDescent="0.2">
      <c r="B222" s="188"/>
      <c r="C222" s="189"/>
      <c r="D222" s="185" t="s">
        <v>126</v>
      </c>
      <c r="E222" s="190" t="s">
        <v>19</v>
      </c>
      <c r="F222" s="191" t="s">
        <v>296</v>
      </c>
      <c r="G222" s="189"/>
      <c r="H222" s="192">
        <v>20</v>
      </c>
      <c r="I222" s="193"/>
      <c r="J222" s="189"/>
      <c r="K222" s="189"/>
      <c r="L222" s="194"/>
      <c r="M222" s="195"/>
      <c r="N222" s="196"/>
      <c r="O222" s="196"/>
      <c r="P222" s="196"/>
      <c r="Q222" s="196"/>
      <c r="R222" s="196"/>
      <c r="S222" s="196"/>
      <c r="T222" s="197"/>
      <c r="AT222" s="198" t="s">
        <v>126</v>
      </c>
      <c r="AU222" s="198" t="s">
        <v>80</v>
      </c>
      <c r="AV222" s="11" t="s">
        <v>80</v>
      </c>
      <c r="AW222" s="11" t="s">
        <v>32</v>
      </c>
      <c r="AX222" s="11" t="s">
        <v>70</v>
      </c>
      <c r="AY222" s="198" t="s">
        <v>115</v>
      </c>
    </row>
    <row r="223" spans="2:65" s="11" customFormat="1" ht="11.25" x14ac:dyDescent="0.2">
      <c r="B223" s="188"/>
      <c r="C223" s="189"/>
      <c r="D223" s="185" t="s">
        <v>126</v>
      </c>
      <c r="E223" s="190" t="s">
        <v>19</v>
      </c>
      <c r="F223" s="191" t="s">
        <v>301</v>
      </c>
      <c r="G223" s="189"/>
      <c r="H223" s="192">
        <v>266</v>
      </c>
      <c r="I223" s="193"/>
      <c r="J223" s="189"/>
      <c r="K223" s="189"/>
      <c r="L223" s="194"/>
      <c r="M223" s="195"/>
      <c r="N223" s="196"/>
      <c r="O223" s="196"/>
      <c r="P223" s="196"/>
      <c r="Q223" s="196"/>
      <c r="R223" s="196"/>
      <c r="S223" s="196"/>
      <c r="T223" s="197"/>
      <c r="AT223" s="198" t="s">
        <v>126</v>
      </c>
      <c r="AU223" s="198" t="s">
        <v>80</v>
      </c>
      <c r="AV223" s="11" t="s">
        <v>80</v>
      </c>
      <c r="AW223" s="11" t="s">
        <v>32</v>
      </c>
      <c r="AX223" s="11" t="s">
        <v>70</v>
      </c>
      <c r="AY223" s="198" t="s">
        <v>115</v>
      </c>
    </row>
    <row r="224" spans="2:65" s="11" customFormat="1" ht="11.25" x14ac:dyDescent="0.2">
      <c r="B224" s="188"/>
      <c r="C224" s="189"/>
      <c r="D224" s="185" t="s">
        <v>126</v>
      </c>
      <c r="E224" s="190" t="s">
        <v>19</v>
      </c>
      <c r="F224" s="191" t="s">
        <v>302</v>
      </c>
      <c r="G224" s="189"/>
      <c r="H224" s="192">
        <v>292</v>
      </c>
      <c r="I224" s="193"/>
      <c r="J224" s="189"/>
      <c r="K224" s="189"/>
      <c r="L224" s="194"/>
      <c r="M224" s="195"/>
      <c r="N224" s="196"/>
      <c r="O224" s="196"/>
      <c r="P224" s="196"/>
      <c r="Q224" s="196"/>
      <c r="R224" s="196"/>
      <c r="S224" s="196"/>
      <c r="T224" s="197"/>
      <c r="AT224" s="198" t="s">
        <v>126</v>
      </c>
      <c r="AU224" s="198" t="s">
        <v>80</v>
      </c>
      <c r="AV224" s="11" t="s">
        <v>80</v>
      </c>
      <c r="AW224" s="11" t="s">
        <v>32</v>
      </c>
      <c r="AX224" s="11" t="s">
        <v>70</v>
      </c>
      <c r="AY224" s="198" t="s">
        <v>115</v>
      </c>
    </row>
    <row r="225" spans="2:65" s="12" customFormat="1" ht="11.25" x14ac:dyDescent="0.2">
      <c r="B225" s="199"/>
      <c r="C225" s="200"/>
      <c r="D225" s="185" t="s">
        <v>126</v>
      </c>
      <c r="E225" s="201" t="s">
        <v>19</v>
      </c>
      <c r="F225" s="202" t="s">
        <v>128</v>
      </c>
      <c r="G225" s="200"/>
      <c r="H225" s="203">
        <v>578</v>
      </c>
      <c r="I225" s="204"/>
      <c r="J225" s="200"/>
      <c r="K225" s="200"/>
      <c r="L225" s="205"/>
      <c r="M225" s="206"/>
      <c r="N225" s="207"/>
      <c r="O225" s="207"/>
      <c r="P225" s="207"/>
      <c r="Q225" s="207"/>
      <c r="R225" s="207"/>
      <c r="S225" s="207"/>
      <c r="T225" s="208"/>
      <c r="AT225" s="209" t="s">
        <v>126</v>
      </c>
      <c r="AU225" s="209" t="s">
        <v>80</v>
      </c>
      <c r="AV225" s="12" t="s">
        <v>122</v>
      </c>
      <c r="AW225" s="12" t="s">
        <v>32</v>
      </c>
      <c r="AX225" s="12" t="s">
        <v>78</v>
      </c>
      <c r="AY225" s="209" t="s">
        <v>115</v>
      </c>
    </row>
    <row r="226" spans="2:65" s="1" customFormat="1" ht="22.5" customHeight="1" x14ac:dyDescent="0.2">
      <c r="B226" s="33"/>
      <c r="C226" s="173" t="s">
        <v>303</v>
      </c>
      <c r="D226" s="173" t="s">
        <v>117</v>
      </c>
      <c r="E226" s="174" t="s">
        <v>304</v>
      </c>
      <c r="F226" s="175" t="s">
        <v>305</v>
      </c>
      <c r="G226" s="176" t="s">
        <v>120</v>
      </c>
      <c r="H226" s="177">
        <v>558</v>
      </c>
      <c r="I226" s="178"/>
      <c r="J226" s="179">
        <f>ROUND(I226*H226,2)</f>
        <v>0</v>
      </c>
      <c r="K226" s="175" t="s">
        <v>121</v>
      </c>
      <c r="L226" s="37"/>
      <c r="M226" s="180" t="s">
        <v>19</v>
      </c>
      <c r="N226" s="181" t="s">
        <v>41</v>
      </c>
      <c r="O226" s="59"/>
      <c r="P226" s="182">
        <f>O226*H226</f>
        <v>0</v>
      </c>
      <c r="Q226" s="182">
        <v>0</v>
      </c>
      <c r="R226" s="182">
        <f>Q226*H226</f>
        <v>0</v>
      </c>
      <c r="S226" s="182">
        <v>0</v>
      </c>
      <c r="T226" s="183">
        <f>S226*H226</f>
        <v>0</v>
      </c>
      <c r="AR226" s="16" t="s">
        <v>122</v>
      </c>
      <c r="AT226" s="16" t="s">
        <v>117</v>
      </c>
      <c r="AU226" s="16" t="s">
        <v>80</v>
      </c>
      <c r="AY226" s="16" t="s">
        <v>115</v>
      </c>
      <c r="BE226" s="184">
        <f>IF(N226="základní",J226,0)</f>
        <v>0</v>
      </c>
      <c r="BF226" s="184">
        <f>IF(N226="snížená",J226,0)</f>
        <v>0</v>
      </c>
      <c r="BG226" s="184">
        <f>IF(N226="zákl. přenesená",J226,0)</f>
        <v>0</v>
      </c>
      <c r="BH226" s="184">
        <f>IF(N226="sníž. přenesená",J226,0)</f>
        <v>0</v>
      </c>
      <c r="BI226" s="184">
        <f>IF(N226="nulová",J226,0)</f>
        <v>0</v>
      </c>
      <c r="BJ226" s="16" t="s">
        <v>78</v>
      </c>
      <c r="BK226" s="184">
        <f>ROUND(I226*H226,2)</f>
        <v>0</v>
      </c>
      <c r="BL226" s="16" t="s">
        <v>122</v>
      </c>
      <c r="BM226" s="16" t="s">
        <v>306</v>
      </c>
    </row>
    <row r="227" spans="2:65" s="1" customFormat="1" ht="29.25" x14ac:dyDescent="0.2">
      <c r="B227" s="33"/>
      <c r="C227" s="34"/>
      <c r="D227" s="185" t="s">
        <v>124</v>
      </c>
      <c r="E227" s="34"/>
      <c r="F227" s="186" t="s">
        <v>307</v>
      </c>
      <c r="G227" s="34"/>
      <c r="H227" s="34"/>
      <c r="I227" s="102"/>
      <c r="J227" s="34"/>
      <c r="K227" s="34"/>
      <c r="L227" s="37"/>
      <c r="M227" s="187"/>
      <c r="N227" s="59"/>
      <c r="O227" s="59"/>
      <c r="P227" s="59"/>
      <c r="Q227" s="59"/>
      <c r="R227" s="59"/>
      <c r="S227" s="59"/>
      <c r="T227" s="60"/>
      <c r="AT227" s="16" t="s">
        <v>124</v>
      </c>
      <c r="AU227" s="16" t="s">
        <v>80</v>
      </c>
    </row>
    <row r="228" spans="2:65" s="11" customFormat="1" ht="11.25" x14ac:dyDescent="0.2">
      <c r="B228" s="188"/>
      <c r="C228" s="189"/>
      <c r="D228" s="185" t="s">
        <v>126</v>
      </c>
      <c r="E228" s="190" t="s">
        <v>19</v>
      </c>
      <c r="F228" s="191" t="s">
        <v>301</v>
      </c>
      <c r="G228" s="189"/>
      <c r="H228" s="192">
        <v>266</v>
      </c>
      <c r="I228" s="193"/>
      <c r="J228" s="189"/>
      <c r="K228" s="189"/>
      <c r="L228" s="194"/>
      <c r="M228" s="195"/>
      <c r="N228" s="196"/>
      <c r="O228" s="196"/>
      <c r="P228" s="196"/>
      <c r="Q228" s="196"/>
      <c r="R228" s="196"/>
      <c r="S228" s="196"/>
      <c r="T228" s="197"/>
      <c r="AT228" s="198" t="s">
        <v>126</v>
      </c>
      <c r="AU228" s="198" t="s">
        <v>80</v>
      </c>
      <c r="AV228" s="11" t="s">
        <v>80</v>
      </c>
      <c r="AW228" s="11" t="s">
        <v>32</v>
      </c>
      <c r="AX228" s="11" t="s">
        <v>70</v>
      </c>
      <c r="AY228" s="198" t="s">
        <v>115</v>
      </c>
    </row>
    <row r="229" spans="2:65" s="11" customFormat="1" ht="11.25" x14ac:dyDescent="0.2">
      <c r="B229" s="188"/>
      <c r="C229" s="189"/>
      <c r="D229" s="185" t="s">
        <v>126</v>
      </c>
      <c r="E229" s="190" t="s">
        <v>19</v>
      </c>
      <c r="F229" s="191" t="s">
        <v>302</v>
      </c>
      <c r="G229" s="189"/>
      <c r="H229" s="192">
        <v>292</v>
      </c>
      <c r="I229" s="193"/>
      <c r="J229" s="189"/>
      <c r="K229" s="189"/>
      <c r="L229" s="194"/>
      <c r="M229" s="195"/>
      <c r="N229" s="196"/>
      <c r="O229" s="196"/>
      <c r="P229" s="196"/>
      <c r="Q229" s="196"/>
      <c r="R229" s="196"/>
      <c r="S229" s="196"/>
      <c r="T229" s="197"/>
      <c r="AT229" s="198" t="s">
        <v>126</v>
      </c>
      <c r="AU229" s="198" t="s">
        <v>80</v>
      </c>
      <c r="AV229" s="11" t="s">
        <v>80</v>
      </c>
      <c r="AW229" s="11" t="s">
        <v>32</v>
      </c>
      <c r="AX229" s="11" t="s">
        <v>70</v>
      </c>
      <c r="AY229" s="198" t="s">
        <v>115</v>
      </c>
    </row>
    <row r="230" spans="2:65" s="12" customFormat="1" ht="11.25" x14ac:dyDescent="0.2">
      <c r="B230" s="199"/>
      <c r="C230" s="200"/>
      <c r="D230" s="185" t="s">
        <v>126</v>
      </c>
      <c r="E230" s="201" t="s">
        <v>19</v>
      </c>
      <c r="F230" s="202" t="s">
        <v>128</v>
      </c>
      <c r="G230" s="200"/>
      <c r="H230" s="203">
        <v>558</v>
      </c>
      <c r="I230" s="204"/>
      <c r="J230" s="200"/>
      <c r="K230" s="200"/>
      <c r="L230" s="205"/>
      <c r="M230" s="206"/>
      <c r="N230" s="207"/>
      <c r="O230" s="207"/>
      <c r="P230" s="207"/>
      <c r="Q230" s="207"/>
      <c r="R230" s="207"/>
      <c r="S230" s="207"/>
      <c r="T230" s="208"/>
      <c r="AT230" s="209" t="s">
        <v>126</v>
      </c>
      <c r="AU230" s="209" t="s">
        <v>80</v>
      </c>
      <c r="AV230" s="12" t="s">
        <v>122</v>
      </c>
      <c r="AW230" s="12" t="s">
        <v>32</v>
      </c>
      <c r="AX230" s="12" t="s">
        <v>78</v>
      </c>
      <c r="AY230" s="209" t="s">
        <v>115</v>
      </c>
    </row>
    <row r="231" spans="2:65" s="1" customFormat="1" ht="16.5" customHeight="1" x14ac:dyDescent="0.2">
      <c r="B231" s="33"/>
      <c r="C231" s="173" t="s">
        <v>308</v>
      </c>
      <c r="D231" s="173" t="s">
        <v>117</v>
      </c>
      <c r="E231" s="174" t="s">
        <v>309</v>
      </c>
      <c r="F231" s="175" t="s">
        <v>310</v>
      </c>
      <c r="G231" s="176" t="s">
        <v>120</v>
      </c>
      <c r="H231" s="177">
        <v>558</v>
      </c>
      <c r="I231" s="178"/>
      <c r="J231" s="179">
        <f>ROUND(I231*H231,2)</f>
        <v>0</v>
      </c>
      <c r="K231" s="175" t="s">
        <v>121</v>
      </c>
      <c r="L231" s="37"/>
      <c r="M231" s="180" t="s">
        <v>19</v>
      </c>
      <c r="N231" s="181" t="s">
        <v>41</v>
      </c>
      <c r="O231" s="59"/>
      <c r="P231" s="182">
        <f>O231*H231</f>
        <v>0</v>
      </c>
      <c r="Q231" s="182">
        <v>0</v>
      </c>
      <c r="R231" s="182">
        <f>Q231*H231</f>
        <v>0</v>
      </c>
      <c r="S231" s="182">
        <v>0</v>
      </c>
      <c r="T231" s="183">
        <f>S231*H231</f>
        <v>0</v>
      </c>
      <c r="AR231" s="16" t="s">
        <v>122</v>
      </c>
      <c r="AT231" s="16" t="s">
        <v>117</v>
      </c>
      <c r="AU231" s="16" t="s">
        <v>80</v>
      </c>
      <c r="AY231" s="16" t="s">
        <v>115</v>
      </c>
      <c r="BE231" s="184">
        <f>IF(N231="základní",J231,0)</f>
        <v>0</v>
      </c>
      <c r="BF231" s="184">
        <f>IF(N231="snížená",J231,0)</f>
        <v>0</v>
      </c>
      <c r="BG231" s="184">
        <f>IF(N231="zákl. přenesená",J231,0)</f>
        <v>0</v>
      </c>
      <c r="BH231" s="184">
        <f>IF(N231="sníž. přenesená",J231,0)</f>
        <v>0</v>
      </c>
      <c r="BI231" s="184">
        <f>IF(N231="nulová",J231,0)</f>
        <v>0</v>
      </c>
      <c r="BJ231" s="16" t="s">
        <v>78</v>
      </c>
      <c r="BK231" s="184">
        <f>ROUND(I231*H231,2)</f>
        <v>0</v>
      </c>
      <c r="BL231" s="16" t="s">
        <v>122</v>
      </c>
      <c r="BM231" s="16" t="s">
        <v>311</v>
      </c>
    </row>
    <row r="232" spans="2:65" s="11" customFormat="1" ht="11.25" x14ac:dyDescent="0.2">
      <c r="B232" s="188"/>
      <c r="C232" s="189"/>
      <c r="D232" s="185" t="s">
        <v>126</v>
      </c>
      <c r="E232" s="190" t="s">
        <v>19</v>
      </c>
      <c r="F232" s="191" t="s">
        <v>301</v>
      </c>
      <c r="G232" s="189"/>
      <c r="H232" s="192">
        <v>266</v>
      </c>
      <c r="I232" s="193"/>
      <c r="J232" s="189"/>
      <c r="K232" s="189"/>
      <c r="L232" s="194"/>
      <c r="M232" s="195"/>
      <c r="N232" s="196"/>
      <c r="O232" s="196"/>
      <c r="P232" s="196"/>
      <c r="Q232" s="196"/>
      <c r="R232" s="196"/>
      <c r="S232" s="196"/>
      <c r="T232" s="197"/>
      <c r="AT232" s="198" t="s">
        <v>126</v>
      </c>
      <c r="AU232" s="198" t="s">
        <v>80</v>
      </c>
      <c r="AV232" s="11" t="s">
        <v>80</v>
      </c>
      <c r="AW232" s="11" t="s">
        <v>32</v>
      </c>
      <c r="AX232" s="11" t="s">
        <v>70</v>
      </c>
      <c r="AY232" s="198" t="s">
        <v>115</v>
      </c>
    </row>
    <row r="233" spans="2:65" s="11" customFormat="1" ht="11.25" x14ac:dyDescent="0.2">
      <c r="B233" s="188"/>
      <c r="C233" s="189"/>
      <c r="D233" s="185" t="s">
        <v>126</v>
      </c>
      <c r="E233" s="190" t="s">
        <v>19</v>
      </c>
      <c r="F233" s="191" t="s">
        <v>302</v>
      </c>
      <c r="G233" s="189"/>
      <c r="H233" s="192">
        <v>292</v>
      </c>
      <c r="I233" s="193"/>
      <c r="J233" s="189"/>
      <c r="K233" s="189"/>
      <c r="L233" s="194"/>
      <c r="M233" s="195"/>
      <c r="N233" s="196"/>
      <c r="O233" s="196"/>
      <c r="P233" s="196"/>
      <c r="Q233" s="196"/>
      <c r="R233" s="196"/>
      <c r="S233" s="196"/>
      <c r="T233" s="197"/>
      <c r="AT233" s="198" t="s">
        <v>126</v>
      </c>
      <c r="AU233" s="198" t="s">
        <v>80</v>
      </c>
      <c r="AV233" s="11" t="s">
        <v>80</v>
      </c>
      <c r="AW233" s="11" t="s">
        <v>32</v>
      </c>
      <c r="AX233" s="11" t="s">
        <v>70</v>
      </c>
      <c r="AY233" s="198" t="s">
        <v>115</v>
      </c>
    </row>
    <row r="234" spans="2:65" s="12" customFormat="1" ht="11.25" x14ac:dyDescent="0.2">
      <c r="B234" s="199"/>
      <c r="C234" s="200"/>
      <c r="D234" s="185" t="s">
        <v>126</v>
      </c>
      <c r="E234" s="201" t="s">
        <v>19</v>
      </c>
      <c r="F234" s="202" t="s">
        <v>128</v>
      </c>
      <c r="G234" s="200"/>
      <c r="H234" s="203">
        <v>558</v>
      </c>
      <c r="I234" s="204"/>
      <c r="J234" s="200"/>
      <c r="K234" s="200"/>
      <c r="L234" s="205"/>
      <c r="M234" s="206"/>
      <c r="N234" s="207"/>
      <c r="O234" s="207"/>
      <c r="P234" s="207"/>
      <c r="Q234" s="207"/>
      <c r="R234" s="207"/>
      <c r="S234" s="207"/>
      <c r="T234" s="208"/>
      <c r="AT234" s="209" t="s">
        <v>126</v>
      </c>
      <c r="AU234" s="209" t="s">
        <v>80</v>
      </c>
      <c r="AV234" s="12" t="s">
        <v>122</v>
      </c>
      <c r="AW234" s="12" t="s">
        <v>32</v>
      </c>
      <c r="AX234" s="12" t="s">
        <v>78</v>
      </c>
      <c r="AY234" s="209" t="s">
        <v>115</v>
      </c>
    </row>
    <row r="235" spans="2:65" s="1" customFormat="1" ht="16.5" customHeight="1" x14ac:dyDescent="0.2">
      <c r="B235" s="33"/>
      <c r="C235" s="173" t="s">
        <v>312</v>
      </c>
      <c r="D235" s="173" t="s">
        <v>117</v>
      </c>
      <c r="E235" s="174" t="s">
        <v>313</v>
      </c>
      <c r="F235" s="175" t="s">
        <v>314</v>
      </c>
      <c r="G235" s="176" t="s">
        <v>120</v>
      </c>
      <c r="H235" s="177">
        <v>558</v>
      </c>
      <c r="I235" s="178"/>
      <c r="J235" s="179">
        <f>ROUND(I235*H235,2)</f>
        <v>0</v>
      </c>
      <c r="K235" s="175" t="s">
        <v>121</v>
      </c>
      <c r="L235" s="37"/>
      <c r="M235" s="180" t="s">
        <v>19</v>
      </c>
      <c r="N235" s="181" t="s">
        <v>41</v>
      </c>
      <c r="O235" s="59"/>
      <c r="P235" s="182">
        <f>O235*H235</f>
        <v>0</v>
      </c>
      <c r="Q235" s="182">
        <v>0</v>
      </c>
      <c r="R235" s="182">
        <f>Q235*H235</f>
        <v>0</v>
      </c>
      <c r="S235" s="182">
        <v>0</v>
      </c>
      <c r="T235" s="183">
        <f>S235*H235</f>
        <v>0</v>
      </c>
      <c r="AR235" s="16" t="s">
        <v>122</v>
      </c>
      <c r="AT235" s="16" t="s">
        <v>117</v>
      </c>
      <c r="AU235" s="16" t="s">
        <v>80</v>
      </c>
      <c r="AY235" s="16" t="s">
        <v>115</v>
      </c>
      <c r="BE235" s="184">
        <f>IF(N235="základní",J235,0)</f>
        <v>0</v>
      </c>
      <c r="BF235" s="184">
        <f>IF(N235="snížená",J235,0)</f>
        <v>0</v>
      </c>
      <c r="BG235" s="184">
        <f>IF(N235="zákl. přenesená",J235,0)</f>
        <v>0</v>
      </c>
      <c r="BH235" s="184">
        <f>IF(N235="sníž. přenesená",J235,0)</f>
        <v>0</v>
      </c>
      <c r="BI235" s="184">
        <f>IF(N235="nulová",J235,0)</f>
        <v>0</v>
      </c>
      <c r="BJ235" s="16" t="s">
        <v>78</v>
      </c>
      <c r="BK235" s="184">
        <f>ROUND(I235*H235,2)</f>
        <v>0</v>
      </c>
      <c r="BL235" s="16" t="s">
        <v>122</v>
      </c>
      <c r="BM235" s="16" t="s">
        <v>315</v>
      </c>
    </row>
    <row r="236" spans="2:65" s="11" customFormat="1" ht="11.25" x14ac:dyDescent="0.2">
      <c r="B236" s="188"/>
      <c r="C236" s="189"/>
      <c r="D236" s="185" t="s">
        <v>126</v>
      </c>
      <c r="E236" s="190" t="s">
        <v>19</v>
      </c>
      <c r="F236" s="191" t="s">
        <v>301</v>
      </c>
      <c r="G236" s="189"/>
      <c r="H236" s="192">
        <v>266</v>
      </c>
      <c r="I236" s="193"/>
      <c r="J236" s="189"/>
      <c r="K236" s="189"/>
      <c r="L236" s="194"/>
      <c r="M236" s="195"/>
      <c r="N236" s="196"/>
      <c r="O236" s="196"/>
      <c r="P236" s="196"/>
      <c r="Q236" s="196"/>
      <c r="R236" s="196"/>
      <c r="S236" s="196"/>
      <c r="T236" s="197"/>
      <c r="AT236" s="198" t="s">
        <v>126</v>
      </c>
      <c r="AU236" s="198" t="s">
        <v>80</v>
      </c>
      <c r="AV236" s="11" t="s">
        <v>80</v>
      </c>
      <c r="AW236" s="11" t="s">
        <v>32</v>
      </c>
      <c r="AX236" s="11" t="s">
        <v>70</v>
      </c>
      <c r="AY236" s="198" t="s">
        <v>115</v>
      </c>
    </row>
    <row r="237" spans="2:65" s="11" customFormat="1" ht="11.25" x14ac:dyDescent="0.2">
      <c r="B237" s="188"/>
      <c r="C237" s="189"/>
      <c r="D237" s="185" t="s">
        <v>126</v>
      </c>
      <c r="E237" s="190" t="s">
        <v>19</v>
      </c>
      <c r="F237" s="191" t="s">
        <v>302</v>
      </c>
      <c r="G237" s="189"/>
      <c r="H237" s="192">
        <v>292</v>
      </c>
      <c r="I237" s="193"/>
      <c r="J237" s="189"/>
      <c r="K237" s="189"/>
      <c r="L237" s="194"/>
      <c r="M237" s="195"/>
      <c r="N237" s="196"/>
      <c r="O237" s="196"/>
      <c r="P237" s="196"/>
      <c r="Q237" s="196"/>
      <c r="R237" s="196"/>
      <c r="S237" s="196"/>
      <c r="T237" s="197"/>
      <c r="AT237" s="198" t="s">
        <v>126</v>
      </c>
      <c r="AU237" s="198" t="s">
        <v>80</v>
      </c>
      <c r="AV237" s="11" t="s">
        <v>80</v>
      </c>
      <c r="AW237" s="11" t="s">
        <v>32</v>
      </c>
      <c r="AX237" s="11" t="s">
        <v>70</v>
      </c>
      <c r="AY237" s="198" t="s">
        <v>115</v>
      </c>
    </row>
    <row r="238" spans="2:65" s="12" customFormat="1" ht="11.25" x14ac:dyDescent="0.2">
      <c r="B238" s="199"/>
      <c r="C238" s="200"/>
      <c r="D238" s="185" t="s">
        <v>126</v>
      </c>
      <c r="E238" s="201" t="s">
        <v>19</v>
      </c>
      <c r="F238" s="202" t="s">
        <v>128</v>
      </c>
      <c r="G238" s="200"/>
      <c r="H238" s="203">
        <v>558</v>
      </c>
      <c r="I238" s="204"/>
      <c r="J238" s="200"/>
      <c r="K238" s="200"/>
      <c r="L238" s="205"/>
      <c r="M238" s="206"/>
      <c r="N238" s="207"/>
      <c r="O238" s="207"/>
      <c r="P238" s="207"/>
      <c r="Q238" s="207"/>
      <c r="R238" s="207"/>
      <c r="S238" s="207"/>
      <c r="T238" s="208"/>
      <c r="AT238" s="209" t="s">
        <v>126</v>
      </c>
      <c r="AU238" s="209" t="s">
        <v>80</v>
      </c>
      <c r="AV238" s="12" t="s">
        <v>122</v>
      </c>
      <c r="AW238" s="12" t="s">
        <v>32</v>
      </c>
      <c r="AX238" s="12" t="s">
        <v>78</v>
      </c>
      <c r="AY238" s="209" t="s">
        <v>115</v>
      </c>
    </row>
    <row r="239" spans="2:65" s="1" customFormat="1" ht="22.5" customHeight="1" x14ac:dyDescent="0.2">
      <c r="B239" s="33"/>
      <c r="C239" s="173" t="s">
        <v>316</v>
      </c>
      <c r="D239" s="173" t="s">
        <v>117</v>
      </c>
      <c r="E239" s="174" t="s">
        <v>317</v>
      </c>
      <c r="F239" s="175" t="s">
        <v>318</v>
      </c>
      <c r="G239" s="176" t="s">
        <v>120</v>
      </c>
      <c r="H239" s="177">
        <v>558</v>
      </c>
      <c r="I239" s="178"/>
      <c r="J239" s="179">
        <f>ROUND(I239*H239,2)</f>
        <v>0</v>
      </c>
      <c r="K239" s="175" t="s">
        <v>121</v>
      </c>
      <c r="L239" s="37"/>
      <c r="M239" s="180" t="s">
        <v>19</v>
      </c>
      <c r="N239" s="181" t="s">
        <v>41</v>
      </c>
      <c r="O239" s="59"/>
      <c r="P239" s="182">
        <f>O239*H239</f>
        <v>0</v>
      </c>
      <c r="Q239" s="182">
        <v>0</v>
      </c>
      <c r="R239" s="182">
        <f>Q239*H239</f>
        <v>0</v>
      </c>
      <c r="S239" s="182">
        <v>0</v>
      </c>
      <c r="T239" s="183">
        <f>S239*H239</f>
        <v>0</v>
      </c>
      <c r="AR239" s="16" t="s">
        <v>122</v>
      </c>
      <c r="AT239" s="16" t="s">
        <v>117</v>
      </c>
      <c r="AU239" s="16" t="s">
        <v>80</v>
      </c>
      <c r="AY239" s="16" t="s">
        <v>115</v>
      </c>
      <c r="BE239" s="184">
        <f>IF(N239="základní",J239,0)</f>
        <v>0</v>
      </c>
      <c r="BF239" s="184">
        <f>IF(N239="snížená",J239,0)</f>
        <v>0</v>
      </c>
      <c r="BG239" s="184">
        <f>IF(N239="zákl. přenesená",J239,0)</f>
        <v>0</v>
      </c>
      <c r="BH239" s="184">
        <f>IF(N239="sníž. přenesená",J239,0)</f>
        <v>0</v>
      </c>
      <c r="BI239" s="184">
        <f>IF(N239="nulová",J239,0)</f>
        <v>0</v>
      </c>
      <c r="BJ239" s="16" t="s">
        <v>78</v>
      </c>
      <c r="BK239" s="184">
        <f>ROUND(I239*H239,2)</f>
        <v>0</v>
      </c>
      <c r="BL239" s="16" t="s">
        <v>122</v>
      </c>
      <c r="BM239" s="16" t="s">
        <v>319</v>
      </c>
    </row>
    <row r="240" spans="2:65" s="1" customFormat="1" ht="29.25" x14ac:dyDescent="0.2">
      <c r="B240" s="33"/>
      <c r="C240" s="34"/>
      <c r="D240" s="185" t="s">
        <v>124</v>
      </c>
      <c r="E240" s="34"/>
      <c r="F240" s="186" t="s">
        <v>320</v>
      </c>
      <c r="G240" s="34"/>
      <c r="H240" s="34"/>
      <c r="I240" s="102"/>
      <c r="J240" s="34"/>
      <c r="K240" s="34"/>
      <c r="L240" s="37"/>
      <c r="M240" s="187"/>
      <c r="N240" s="59"/>
      <c r="O240" s="59"/>
      <c r="P240" s="59"/>
      <c r="Q240" s="59"/>
      <c r="R240" s="59"/>
      <c r="S240" s="59"/>
      <c r="T240" s="60"/>
      <c r="AT240" s="16" t="s">
        <v>124</v>
      </c>
      <c r="AU240" s="16" t="s">
        <v>80</v>
      </c>
    </row>
    <row r="241" spans="2:65" s="11" customFormat="1" ht="11.25" x14ac:dyDescent="0.2">
      <c r="B241" s="188"/>
      <c r="C241" s="189"/>
      <c r="D241" s="185" t="s">
        <v>126</v>
      </c>
      <c r="E241" s="190" t="s">
        <v>19</v>
      </c>
      <c r="F241" s="191" t="s">
        <v>301</v>
      </c>
      <c r="G241" s="189"/>
      <c r="H241" s="192">
        <v>266</v>
      </c>
      <c r="I241" s="193"/>
      <c r="J241" s="189"/>
      <c r="K241" s="189"/>
      <c r="L241" s="194"/>
      <c r="M241" s="195"/>
      <c r="N241" s="196"/>
      <c r="O241" s="196"/>
      <c r="P241" s="196"/>
      <c r="Q241" s="196"/>
      <c r="R241" s="196"/>
      <c r="S241" s="196"/>
      <c r="T241" s="197"/>
      <c r="AT241" s="198" t="s">
        <v>126</v>
      </c>
      <c r="AU241" s="198" t="s">
        <v>80</v>
      </c>
      <c r="AV241" s="11" t="s">
        <v>80</v>
      </c>
      <c r="AW241" s="11" t="s">
        <v>32</v>
      </c>
      <c r="AX241" s="11" t="s">
        <v>70</v>
      </c>
      <c r="AY241" s="198" t="s">
        <v>115</v>
      </c>
    </row>
    <row r="242" spans="2:65" s="11" customFormat="1" ht="11.25" x14ac:dyDescent="0.2">
      <c r="B242" s="188"/>
      <c r="C242" s="189"/>
      <c r="D242" s="185" t="s">
        <v>126</v>
      </c>
      <c r="E242" s="190" t="s">
        <v>19</v>
      </c>
      <c r="F242" s="191" t="s">
        <v>302</v>
      </c>
      <c r="G242" s="189"/>
      <c r="H242" s="192">
        <v>292</v>
      </c>
      <c r="I242" s="193"/>
      <c r="J242" s="189"/>
      <c r="K242" s="189"/>
      <c r="L242" s="194"/>
      <c r="M242" s="195"/>
      <c r="N242" s="196"/>
      <c r="O242" s="196"/>
      <c r="P242" s="196"/>
      <c r="Q242" s="196"/>
      <c r="R242" s="196"/>
      <c r="S242" s="196"/>
      <c r="T242" s="197"/>
      <c r="AT242" s="198" t="s">
        <v>126</v>
      </c>
      <c r="AU242" s="198" t="s">
        <v>80</v>
      </c>
      <c r="AV242" s="11" t="s">
        <v>80</v>
      </c>
      <c r="AW242" s="11" t="s">
        <v>32</v>
      </c>
      <c r="AX242" s="11" t="s">
        <v>70</v>
      </c>
      <c r="AY242" s="198" t="s">
        <v>115</v>
      </c>
    </row>
    <row r="243" spans="2:65" s="12" customFormat="1" ht="11.25" x14ac:dyDescent="0.2">
      <c r="B243" s="199"/>
      <c r="C243" s="200"/>
      <c r="D243" s="185" t="s">
        <v>126</v>
      </c>
      <c r="E243" s="201" t="s">
        <v>19</v>
      </c>
      <c r="F243" s="202" t="s">
        <v>128</v>
      </c>
      <c r="G243" s="200"/>
      <c r="H243" s="203">
        <v>558</v>
      </c>
      <c r="I243" s="204"/>
      <c r="J243" s="200"/>
      <c r="K243" s="200"/>
      <c r="L243" s="205"/>
      <c r="M243" s="206"/>
      <c r="N243" s="207"/>
      <c r="O243" s="207"/>
      <c r="P243" s="207"/>
      <c r="Q243" s="207"/>
      <c r="R243" s="207"/>
      <c r="S243" s="207"/>
      <c r="T243" s="208"/>
      <c r="AT243" s="209" t="s">
        <v>126</v>
      </c>
      <c r="AU243" s="209" t="s">
        <v>80</v>
      </c>
      <c r="AV243" s="12" t="s">
        <v>122</v>
      </c>
      <c r="AW243" s="12" t="s">
        <v>32</v>
      </c>
      <c r="AX243" s="12" t="s">
        <v>78</v>
      </c>
      <c r="AY243" s="209" t="s">
        <v>115</v>
      </c>
    </row>
    <row r="244" spans="2:65" s="1" customFormat="1" ht="22.5" customHeight="1" x14ac:dyDescent="0.2">
      <c r="B244" s="33"/>
      <c r="C244" s="173" t="s">
        <v>321</v>
      </c>
      <c r="D244" s="173" t="s">
        <v>117</v>
      </c>
      <c r="E244" s="174" t="s">
        <v>322</v>
      </c>
      <c r="F244" s="175" t="s">
        <v>323</v>
      </c>
      <c r="G244" s="176" t="s">
        <v>120</v>
      </c>
      <c r="H244" s="177">
        <v>20</v>
      </c>
      <c r="I244" s="178"/>
      <c r="J244" s="179">
        <f>ROUND(I244*H244,2)</f>
        <v>0</v>
      </c>
      <c r="K244" s="175" t="s">
        <v>121</v>
      </c>
      <c r="L244" s="37"/>
      <c r="M244" s="180" t="s">
        <v>19</v>
      </c>
      <c r="N244" s="181" t="s">
        <v>41</v>
      </c>
      <c r="O244" s="59"/>
      <c r="P244" s="182">
        <f>O244*H244</f>
        <v>0</v>
      </c>
      <c r="Q244" s="182">
        <v>0.19536000000000001</v>
      </c>
      <c r="R244" s="182">
        <f>Q244*H244</f>
        <v>3.9072</v>
      </c>
      <c r="S244" s="182">
        <v>0</v>
      </c>
      <c r="T244" s="183">
        <f>S244*H244</f>
        <v>0</v>
      </c>
      <c r="AR244" s="16" t="s">
        <v>122</v>
      </c>
      <c r="AT244" s="16" t="s">
        <v>117</v>
      </c>
      <c r="AU244" s="16" t="s">
        <v>80</v>
      </c>
      <c r="AY244" s="16" t="s">
        <v>115</v>
      </c>
      <c r="BE244" s="184">
        <f>IF(N244="základní",J244,0)</f>
        <v>0</v>
      </c>
      <c r="BF244" s="184">
        <f>IF(N244="snížená",J244,0)</f>
        <v>0</v>
      </c>
      <c r="BG244" s="184">
        <f>IF(N244="zákl. přenesená",J244,0)</f>
        <v>0</v>
      </c>
      <c r="BH244" s="184">
        <f>IF(N244="sníž. přenesená",J244,0)</f>
        <v>0</v>
      </c>
      <c r="BI244" s="184">
        <f>IF(N244="nulová",J244,0)</f>
        <v>0</v>
      </c>
      <c r="BJ244" s="16" t="s">
        <v>78</v>
      </c>
      <c r="BK244" s="184">
        <f>ROUND(I244*H244,2)</f>
        <v>0</v>
      </c>
      <c r="BL244" s="16" t="s">
        <v>122</v>
      </c>
      <c r="BM244" s="16" t="s">
        <v>324</v>
      </c>
    </row>
    <row r="245" spans="2:65" s="1" customFormat="1" ht="136.5" x14ac:dyDescent="0.2">
      <c r="B245" s="33"/>
      <c r="C245" s="34"/>
      <c r="D245" s="185" t="s">
        <v>124</v>
      </c>
      <c r="E245" s="34"/>
      <c r="F245" s="186" t="s">
        <v>325</v>
      </c>
      <c r="G245" s="34"/>
      <c r="H245" s="34"/>
      <c r="I245" s="102"/>
      <c r="J245" s="34"/>
      <c r="K245" s="34"/>
      <c r="L245" s="37"/>
      <c r="M245" s="187"/>
      <c r="N245" s="59"/>
      <c r="O245" s="59"/>
      <c r="P245" s="59"/>
      <c r="Q245" s="59"/>
      <c r="R245" s="59"/>
      <c r="S245" s="59"/>
      <c r="T245" s="60"/>
      <c r="AT245" s="16" t="s">
        <v>124</v>
      </c>
      <c r="AU245" s="16" t="s">
        <v>80</v>
      </c>
    </row>
    <row r="246" spans="2:65" s="11" customFormat="1" ht="11.25" x14ac:dyDescent="0.2">
      <c r="B246" s="188"/>
      <c r="C246" s="189"/>
      <c r="D246" s="185" t="s">
        <v>126</v>
      </c>
      <c r="E246" s="190" t="s">
        <v>19</v>
      </c>
      <c r="F246" s="191" t="s">
        <v>326</v>
      </c>
      <c r="G246" s="189"/>
      <c r="H246" s="192">
        <v>20</v>
      </c>
      <c r="I246" s="193"/>
      <c r="J246" s="189"/>
      <c r="K246" s="189"/>
      <c r="L246" s="194"/>
      <c r="M246" s="195"/>
      <c r="N246" s="196"/>
      <c r="O246" s="196"/>
      <c r="P246" s="196"/>
      <c r="Q246" s="196"/>
      <c r="R246" s="196"/>
      <c r="S246" s="196"/>
      <c r="T246" s="197"/>
      <c r="AT246" s="198" t="s">
        <v>126</v>
      </c>
      <c r="AU246" s="198" t="s">
        <v>80</v>
      </c>
      <c r="AV246" s="11" t="s">
        <v>80</v>
      </c>
      <c r="AW246" s="11" t="s">
        <v>32</v>
      </c>
      <c r="AX246" s="11" t="s">
        <v>70</v>
      </c>
      <c r="AY246" s="198" t="s">
        <v>115</v>
      </c>
    </row>
    <row r="247" spans="2:65" s="12" customFormat="1" ht="11.25" x14ac:dyDescent="0.2">
      <c r="B247" s="199"/>
      <c r="C247" s="200"/>
      <c r="D247" s="185" t="s">
        <v>126</v>
      </c>
      <c r="E247" s="201" t="s">
        <v>19</v>
      </c>
      <c r="F247" s="202" t="s">
        <v>128</v>
      </c>
      <c r="G247" s="200"/>
      <c r="H247" s="203">
        <v>20</v>
      </c>
      <c r="I247" s="204"/>
      <c r="J247" s="200"/>
      <c r="K247" s="200"/>
      <c r="L247" s="205"/>
      <c r="M247" s="206"/>
      <c r="N247" s="207"/>
      <c r="O247" s="207"/>
      <c r="P247" s="207"/>
      <c r="Q247" s="207"/>
      <c r="R247" s="207"/>
      <c r="S247" s="207"/>
      <c r="T247" s="208"/>
      <c r="AT247" s="209" t="s">
        <v>126</v>
      </c>
      <c r="AU247" s="209" t="s">
        <v>80</v>
      </c>
      <c r="AV247" s="12" t="s">
        <v>122</v>
      </c>
      <c r="AW247" s="12" t="s">
        <v>32</v>
      </c>
      <c r="AX247" s="12" t="s">
        <v>78</v>
      </c>
      <c r="AY247" s="209" t="s">
        <v>115</v>
      </c>
    </row>
    <row r="248" spans="2:65" s="1" customFormat="1" ht="16.5" customHeight="1" x14ac:dyDescent="0.2">
      <c r="B248" s="33"/>
      <c r="C248" s="210" t="s">
        <v>327</v>
      </c>
      <c r="D248" s="210" t="s">
        <v>238</v>
      </c>
      <c r="E248" s="211" t="s">
        <v>328</v>
      </c>
      <c r="F248" s="212" t="s">
        <v>329</v>
      </c>
      <c r="G248" s="213" t="s">
        <v>120</v>
      </c>
      <c r="H248" s="214">
        <v>20.6</v>
      </c>
      <c r="I248" s="215"/>
      <c r="J248" s="216">
        <f>ROUND(I248*H248,2)</f>
        <v>0</v>
      </c>
      <c r="K248" s="212" t="s">
        <v>121</v>
      </c>
      <c r="L248" s="217"/>
      <c r="M248" s="218" t="s">
        <v>19</v>
      </c>
      <c r="N248" s="219" t="s">
        <v>41</v>
      </c>
      <c r="O248" s="59"/>
      <c r="P248" s="182">
        <f>O248*H248</f>
        <v>0</v>
      </c>
      <c r="Q248" s="182">
        <v>0.41699999999999998</v>
      </c>
      <c r="R248" s="182">
        <f>Q248*H248</f>
        <v>8.5901999999999994</v>
      </c>
      <c r="S248" s="182">
        <v>0</v>
      </c>
      <c r="T248" s="183">
        <f>S248*H248</f>
        <v>0</v>
      </c>
      <c r="AR248" s="16" t="s">
        <v>157</v>
      </c>
      <c r="AT248" s="16" t="s">
        <v>238</v>
      </c>
      <c r="AU248" s="16" t="s">
        <v>80</v>
      </c>
      <c r="AY248" s="16" t="s">
        <v>115</v>
      </c>
      <c r="BE248" s="184">
        <f>IF(N248="základní",J248,0)</f>
        <v>0</v>
      </c>
      <c r="BF248" s="184">
        <f>IF(N248="snížená",J248,0)</f>
        <v>0</v>
      </c>
      <c r="BG248" s="184">
        <f>IF(N248="zákl. přenesená",J248,0)</f>
        <v>0</v>
      </c>
      <c r="BH248" s="184">
        <f>IF(N248="sníž. přenesená",J248,0)</f>
        <v>0</v>
      </c>
      <c r="BI248" s="184">
        <f>IF(N248="nulová",J248,0)</f>
        <v>0</v>
      </c>
      <c r="BJ248" s="16" t="s">
        <v>78</v>
      </c>
      <c r="BK248" s="184">
        <f>ROUND(I248*H248,2)</f>
        <v>0</v>
      </c>
      <c r="BL248" s="16" t="s">
        <v>122</v>
      </c>
      <c r="BM248" s="16" t="s">
        <v>330</v>
      </c>
    </row>
    <row r="249" spans="2:65" s="11" customFormat="1" ht="11.25" x14ac:dyDescent="0.2">
      <c r="B249" s="188"/>
      <c r="C249" s="189"/>
      <c r="D249" s="185" t="s">
        <v>126</v>
      </c>
      <c r="E249" s="190" t="s">
        <v>19</v>
      </c>
      <c r="F249" s="191" t="s">
        <v>331</v>
      </c>
      <c r="G249" s="189"/>
      <c r="H249" s="192">
        <v>20.6</v>
      </c>
      <c r="I249" s="193"/>
      <c r="J249" s="189"/>
      <c r="K249" s="189"/>
      <c r="L249" s="194"/>
      <c r="M249" s="195"/>
      <c r="N249" s="196"/>
      <c r="O249" s="196"/>
      <c r="P249" s="196"/>
      <c r="Q249" s="196"/>
      <c r="R249" s="196"/>
      <c r="S249" s="196"/>
      <c r="T249" s="197"/>
      <c r="AT249" s="198" t="s">
        <v>126</v>
      </c>
      <c r="AU249" s="198" t="s">
        <v>80</v>
      </c>
      <c r="AV249" s="11" t="s">
        <v>80</v>
      </c>
      <c r="AW249" s="11" t="s">
        <v>32</v>
      </c>
      <c r="AX249" s="11" t="s">
        <v>70</v>
      </c>
      <c r="AY249" s="198" t="s">
        <v>115</v>
      </c>
    </row>
    <row r="250" spans="2:65" s="12" customFormat="1" ht="11.25" x14ac:dyDescent="0.2">
      <c r="B250" s="199"/>
      <c r="C250" s="200"/>
      <c r="D250" s="185" t="s">
        <v>126</v>
      </c>
      <c r="E250" s="201" t="s">
        <v>19</v>
      </c>
      <c r="F250" s="202" t="s">
        <v>128</v>
      </c>
      <c r="G250" s="200"/>
      <c r="H250" s="203">
        <v>20.6</v>
      </c>
      <c r="I250" s="204"/>
      <c r="J250" s="200"/>
      <c r="K250" s="200"/>
      <c r="L250" s="205"/>
      <c r="M250" s="206"/>
      <c r="N250" s="207"/>
      <c r="O250" s="207"/>
      <c r="P250" s="207"/>
      <c r="Q250" s="207"/>
      <c r="R250" s="207"/>
      <c r="S250" s="207"/>
      <c r="T250" s="208"/>
      <c r="AT250" s="209" t="s">
        <v>126</v>
      </c>
      <c r="AU250" s="209" t="s">
        <v>80</v>
      </c>
      <c r="AV250" s="12" t="s">
        <v>122</v>
      </c>
      <c r="AW250" s="12" t="s">
        <v>32</v>
      </c>
      <c r="AX250" s="12" t="s">
        <v>78</v>
      </c>
      <c r="AY250" s="209" t="s">
        <v>115</v>
      </c>
    </row>
    <row r="251" spans="2:65" s="1" customFormat="1" ht="22.5" customHeight="1" x14ac:dyDescent="0.2">
      <c r="B251" s="33"/>
      <c r="C251" s="173" t="s">
        <v>332</v>
      </c>
      <c r="D251" s="173" t="s">
        <v>117</v>
      </c>
      <c r="E251" s="174" t="s">
        <v>333</v>
      </c>
      <c r="F251" s="175" t="s">
        <v>334</v>
      </c>
      <c r="G251" s="176" t="s">
        <v>120</v>
      </c>
      <c r="H251" s="177">
        <v>50</v>
      </c>
      <c r="I251" s="178"/>
      <c r="J251" s="179">
        <f>ROUND(I251*H251,2)</f>
        <v>0</v>
      </c>
      <c r="K251" s="175" t="s">
        <v>121</v>
      </c>
      <c r="L251" s="37"/>
      <c r="M251" s="180" t="s">
        <v>19</v>
      </c>
      <c r="N251" s="181" t="s">
        <v>41</v>
      </c>
      <c r="O251" s="59"/>
      <c r="P251" s="182">
        <f>O251*H251</f>
        <v>0</v>
      </c>
      <c r="Q251" s="182">
        <v>0.1837</v>
      </c>
      <c r="R251" s="182">
        <f>Q251*H251</f>
        <v>9.1850000000000005</v>
      </c>
      <c r="S251" s="182">
        <v>0</v>
      </c>
      <c r="T251" s="183">
        <f>S251*H251</f>
        <v>0</v>
      </c>
      <c r="AR251" s="16" t="s">
        <v>122</v>
      </c>
      <c r="AT251" s="16" t="s">
        <v>117</v>
      </c>
      <c r="AU251" s="16" t="s">
        <v>80</v>
      </c>
      <c r="AY251" s="16" t="s">
        <v>115</v>
      </c>
      <c r="BE251" s="184">
        <f>IF(N251="základní",J251,0)</f>
        <v>0</v>
      </c>
      <c r="BF251" s="184">
        <f>IF(N251="snížená",J251,0)</f>
        <v>0</v>
      </c>
      <c r="BG251" s="184">
        <f>IF(N251="zákl. přenesená",J251,0)</f>
        <v>0</v>
      </c>
      <c r="BH251" s="184">
        <f>IF(N251="sníž. přenesená",J251,0)</f>
        <v>0</v>
      </c>
      <c r="BI251" s="184">
        <f>IF(N251="nulová",J251,0)</f>
        <v>0</v>
      </c>
      <c r="BJ251" s="16" t="s">
        <v>78</v>
      </c>
      <c r="BK251" s="184">
        <f>ROUND(I251*H251,2)</f>
        <v>0</v>
      </c>
      <c r="BL251" s="16" t="s">
        <v>122</v>
      </c>
      <c r="BM251" s="16" t="s">
        <v>335</v>
      </c>
    </row>
    <row r="252" spans="2:65" s="1" customFormat="1" ht="136.5" x14ac:dyDescent="0.2">
      <c r="B252" s="33"/>
      <c r="C252" s="34"/>
      <c r="D252" s="185" t="s">
        <v>124</v>
      </c>
      <c r="E252" s="34"/>
      <c r="F252" s="186" t="s">
        <v>325</v>
      </c>
      <c r="G252" s="34"/>
      <c r="H252" s="34"/>
      <c r="I252" s="102"/>
      <c r="J252" s="34"/>
      <c r="K252" s="34"/>
      <c r="L252" s="37"/>
      <c r="M252" s="187"/>
      <c r="N252" s="59"/>
      <c r="O252" s="59"/>
      <c r="P252" s="59"/>
      <c r="Q252" s="59"/>
      <c r="R252" s="59"/>
      <c r="S252" s="59"/>
      <c r="T252" s="60"/>
      <c r="AT252" s="16" t="s">
        <v>124</v>
      </c>
      <c r="AU252" s="16" t="s">
        <v>80</v>
      </c>
    </row>
    <row r="253" spans="2:65" s="11" customFormat="1" ht="11.25" x14ac:dyDescent="0.2">
      <c r="B253" s="188"/>
      <c r="C253" s="189"/>
      <c r="D253" s="185" t="s">
        <v>126</v>
      </c>
      <c r="E253" s="190" t="s">
        <v>19</v>
      </c>
      <c r="F253" s="191" t="s">
        <v>336</v>
      </c>
      <c r="G253" s="189"/>
      <c r="H253" s="192">
        <v>50</v>
      </c>
      <c r="I253" s="193"/>
      <c r="J253" s="189"/>
      <c r="K253" s="189"/>
      <c r="L253" s="194"/>
      <c r="M253" s="195"/>
      <c r="N253" s="196"/>
      <c r="O253" s="196"/>
      <c r="P253" s="196"/>
      <c r="Q253" s="196"/>
      <c r="R253" s="196"/>
      <c r="S253" s="196"/>
      <c r="T253" s="197"/>
      <c r="AT253" s="198" t="s">
        <v>126</v>
      </c>
      <c r="AU253" s="198" t="s">
        <v>80</v>
      </c>
      <c r="AV253" s="11" t="s">
        <v>80</v>
      </c>
      <c r="AW253" s="11" t="s">
        <v>32</v>
      </c>
      <c r="AX253" s="11" t="s">
        <v>70</v>
      </c>
      <c r="AY253" s="198" t="s">
        <v>115</v>
      </c>
    </row>
    <row r="254" spans="2:65" s="12" customFormat="1" ht="11.25" x14ac:dyDescent="0.2">
      <c r="B254" s="199"/>
      <c r="C254" s="200"/>
      <c r="D254" s="185" t="s">
        <v>126</v>
      </c>
      <c r="E254" s="201" t="s">
        <v>19</v>
      </c>
      <c r="F254" s="202" t="s">
        <v>128</v>
      </c>
      <c r="G254" s="200"/>
      <c r="H254" s="203">
        <v>50</v>
      </c>
      <c r="I254" s="204"/>
      <c r="J254" s="200"/>
      <c r="K254" s="200"/>
      <c r="L254" s="205"/>
      <c r="M254" s="206"/>
      <c r="N254" s="207"/>
      <c r="O254" s="207"/>
      <c r="P254" s="207"/>
      <c r="Q254" s="207"/>
      <c r="R254" s="207"/>
      <c r="S254" s="207"/>
      <c r="T254" s="208"/>
      <c r="AT254" s="209" t="s">
        <v>126</v>
      </c>
      <c r="AU254" s="209" t="s">
        <v>80</v>
      </c>
      <c r="AV254" s="12" t="s">
        <v>122</v>
      </c>
      <c r="AW254" s="12" t="s">
        <v>32</v>
      </c>
      <c r="AX254" s="12" t="s">
        <v>78</v>
      </c>
      <c r="AY254" s="209" t="s">
        <v>115</v>
      </c>
    </row>
    <row r="255" spans="2:65" s="1" customFormat="1" ht="16.5" customHeight="1" x14ac:dyDescent="0.2">
      <c r="B255" s="33"/>
      <c r="C255" s="210" t="s">
        <v>337</v>
      </c>
      <c r="D255" s="210" t="s">
        <v>238</v>
      </c>
      <c r="E255" s="211" t="s">
        <v>338</v>
      </c>
      <c r="F255" s="212" t="s">
        <v>339</v>
      </c>
      <c r="G255" s="213" t="s">
        <v>120</v>
      </c>
      <c r="H255" s="214">
        <v>51</v>
      </c>
      <c r="I255" s="215"/>
      <c r="J255" s="216">
        <f>ROUND(I255*H255,2)</f>
        <v>0</v>
      </c>
      <c r="K255" s="212" t="s">
        <v>121</v>
      </c>
      <c r="L255" s="217"/>
      <c r="M255" s="218" t="s">
        <v>19</v>
      </c>
      <c r="N255" s="219" t="s">
        <v>41</v>
      </c>
      <c r="O255" s="59"/>
      <c r="P255" s="182">
        <f>O255*H255</f>
        <v>0</v>
      </c>
      <c r="Q255" s="182">
        <v>0.222</v>
      </c>
      <c r="R255" s="182">
        <f>Q255*H255</f>
        <v>11.322000000000001</v>
      </c>
      <c r="S255" s="182">
        <v>0</v>
      </c>
      <c r="T255" s="183">
        <f>S255*H255</f>
        <v>0</v>
      </c>
      <c r="AR255" s="16" t="s">
        <v>157</v>
      </c>
      <c r="AT255" s="16" t="s">
        <v>238</v>
      </c>
      <c r="AU255" s="16" t="s">
        <v>80</v>
      </c>
      <c r="AY255" s="16" t="s">
        <v>115</v>
      </c>
      <c r="BE255" s="184">
        <f>IF(N255="základní",J255,0)</f>
        <v>0</v>
      </c>
      <c r="BF255" s="184">
        <f>IF(N255="snížená",J255,0)</f>
        <v>0</v>
      </c>
      <c r="BG255" s="184">
        <f>IF(N255="zákl. přenesená",J255,0)</f>
        <v>0</v>
      </c>
      <c r="BH255" s="184">
        <f>IF(N255="sníž. přenesená",J255,0)</f>
        <v>0</v>
      </c>
      <c r="BI255" s="184">
        <f>IF(N255="nulová",J255,0)</f>
        <v>0</v>
      </c>
      <c r="BJ255" s="16" t="s">
        <v>78</v>
      </c>
      <c r="BK255" s="184">
        <f>ROUND(I255*H255,2)</f>
        <v>0</v>
      </c>
      <c r="BL255" s="16" t="s">
        <v>122</v>
      </c>
      <c r="BM255" s="16" t="s">
        <v>340</v>
      </c>
    </row>
    <row r="256" spans="2:65" s="11" customFormat="1" ht="11.25" x14ac:dyDescent="0.2">
      <c r="B256" s="188"/>
      <c r="C256" s="189"/>
      <c r="D256" s="185" t="s">
        <v>126</v>
      </c>
      <c r="E256" s="190" t="s">
        <v>19</v>
      </c>
      <c r="F256" s="191" t="s">
        <v>341</v>
      </c>
      <c r="G256" s="189"/>
      <c r="H256" s="192">
        <v>51</v>
      </c>
      <c r="I256" s="193"/>
      <c r="J256" s="189"/>
      <c r="K256" s="189"/>
      <c r="L256" s="194"/>
      <c r="M256" s="195"/>
      <c r="N256" s="196"/>
      <c r="O256" s="196"/>
      <c r="P256" s="196"/>
      <c r="Q256" s="196"/>
      <c r="R256" s="196"/>
      <c r="S256" s="196"/>
      <c r="T256" s="197"/>
      <c r="AT256" s="198" t="s">
        <v>126</v>
      </c>
      <c r="AU256" s="198" t="s">
        <v>80</v>
      </c>
      <c r="AV256" s="11" t="s">
        <v>80</v>
      </c>
      <c r="AW256" s="11" t="s">
        <v>32</v>
      </c>
      <c r="AX256" s="11" t="s">
        <v>70</v>
      </c>
      <c r="AY256" s="198" t="s">
        <v>115</v>
      </c>
    </row>
    <row r="257" spans="2:65" s="12" customFormat="1" ht="11.25" x14ac:dyDescent="0.2">
      <c r="B257" s="199"/>
      <c r="C257" s="200"/>
      <c r="D257" s="185" t="s">
        <v>126</v>
      </c>
      <c r="E257" s="201" t="s">
        <v>19</v>
      </c>
      <c r="F257" s="202" t="s">
        <v>128</v>
      </c>
      <c r="G257" s="200"/>
      <c r="H257" s="203">
        <v>51</v>
      </c>
      <c r="I257" s="204"/>
      <c r="J257" s="200"/>
      <c r="K257" s="200"/>
      <c r="L257" s="205"/>
      <c r="M257" s="206"/>
      <c r="N257" s="207"/>
      <c r="O257" s="207"/>
      <c r="P257" s="207"/>
      <c r="Q257" s="207"/>
      <c r="R257" s="207"/>
      <c r="S257" s="207"/>
      <c r="T257" s="208"/>
      <c r="AT257" s="209" t="s">
        <v>126</v>
      </c>
      <c r="AU257" s="209" t="s">
        <v>80</v>
      </c>
      <c r="AV257" s="12" t="s">
        <v>122</v>
      </c>
      <c r="AW257" s="12" t="s">
        <v>32</v>
      </c>
      <c r="AX257" s="12" t="s">
        <v>78</v>
      </c>
      <c r="AY257" s="209" t="s">
        <v>115</v>
      </c>
    </row>
    <row r="258" spans="2:65" s="1" customFormat="1" ht="22.5" customHeight="1" x14ac:dyDescent="0.2">
      <c r="B258" s="33"/>
      <c r="C258" s="173" t="s">
        <v>342</v>
      </c>
      <c r="D258" s="173" t="s">
        <v>117</v>
      </c>
      <c r="E258" s="174" t="s">
        <v>343</v>
      </c>
      <c r="F258" s="175" t="s">
        <v>344</v>
      </c>
      <c r="G258" s="176" t="s">
        <v>120</v>
      </c>
      <c r="H258" s="177">
        <v>690</v>
      </c>
      <c r="I258" s="178"/>
      <c r="J258" s="179">
        <f>ROUND(I258*H258,2)</f>
        <v>0</v>
      </c>
      <c r="K258" s="175" t="s">
        <v>121</v>
      </c>
      <c r="L258" s="37"/>
      <c r="M258" s="180" t="s">
        <v>19</v>
      </c>
      <c r="N258" s="181" t="s">
        <v>41</v>
      </c>
      <c r="O258" s="59"/>
      <c r="P258" s="182">
        <f>O258*H258</f>
        <v>0</v>
      </c>
      <c r="Q258" s="182">
        <v>0.25080999999999998</v>
      </c>
      <c r="R258" s="182">
        <f>Q258*H258</f>
        <v>173.05889999999999</v>
      </c>
      <c r="S258" s="182">
        <v>0</v>
      </c>
      <c r="T258" s="183">
        <f>S258*H258</f>
        <v>0</v>
      </c>
      <c r="AR258" s="16" t="s">
        <v>122</v>
      </c>
      <c r="AT258" s="16" t="s">
        <v>117</v>
      </c>
      <c r="AU258" s="16" t="s">
        <v>80</v>
      </c>
      <c r="AY258" s="16" t="s">
        <v>115</v>
      </c>
      <c r="BE258" s="184">
        <f>IF(N258="základní",J258,0)</f>
        <v>0</v>
      </c>
      <c r="BF258" s="184">
        <f>IF(N258="snížená",J258,0)</f>
        <v>0</v>
      </c>
      <c r="BG258" s="184">
        <f>IF(N258="zákl. přenesená",J258,0)</f>
        <v>0</v>
      </c>
      <c r="BH258" s="184">
        <f>IF(N258="sníž. přenesená",J258,0)</f>
        <v>0</v>
      </c>
      <c r="BI258" s="184">
        <f>IF(N258="nulová",J258,0)</f>
        <v>0</v>
      </c>
      <c r="BJ258" s="16" t="s">
        <v>78</v>
      </c>
      <c r="BK258" s="184">
        <f>ROUND(I258*H258,2)</f>
        <v>0</v>
      </c>
      <c r="BL258" s="16" t="s">
        <v>122</v>
      </c>
      <c r="BM258" s="16" t="s">
        <v>345</v>
      </c>
    </row>
    <row r="259" spans="2:65" s="1" customFormat="1" ht="58.5" x14ac:dyDescent="0.2">
      <c r="B259" s="33"/>
      <c r="C259" s="34"/>
      <c r="D259" s="185" t="s">
        <v>124</v>
      </c>
      <c r="E259" s="34"/>
      <c r="F259" s="186" t="s">
        <v>346</v>
      </c>
      <c r="G259" s="34"/>
      <c r="H259" s="34"/>
      <c r="I259" s="102"/>
      <c r="J259" s="34"/>
      <c r="K259" s="34"/>
      <c r="L259" s="37"/>
      <c r="M259" s="187"/>
      <c r="N259" s="59"/>
      <c r="O259" s="59"/>
      <c r="P259" s="59"/>
      <c r="Q259" s="59"/>
      <c r="R259" s="59"/>
      <c r="S259" s="59"/>
      <c r="T259" s="60"/>
      <c r="AT259" s="16" t="s">
        <v>124</v>
      </c>
      <c r="AU259" s="16" t="s">
        <v>80</v>
      </c>
    </row>
    <row r="260" spans="2:65" s="11" customFormat="1" ht="11.25" x14ac:dyDescent="0.2">
      <c r="B260" s="188"/>
      <c r="C260" s="189"/>
      <c r="D260" s="185" t="s">
        <v>126</v>
      </c>
      <c r="E260" s="190" t="s">
        <v>19</v>
      </c>
      <c r="F260" s="191" t="s">
        <v>347</v>
      </c>
      <c r="G260" s="189"/>
      <c r="H260" s="192">
        <v>690</v>
      </c>
      <c r="I260" s="193"/>
      <c r="J260" s="189"/>
      <c r="K260" s="189"/>
      <c r="L260" s="194"/>
      <c r="M260" s="195"/>
      <c r="N260" s="196"/>
      <c r="O260" s="196"/>
      <c r="P260" s="196"/>
      <c r="Q260" s="196"/>
      <c r="R260" s="196"/>
      <c r="S260" s="196"/>
      <c r="T260" s="197"/>
      <c r="AT260" s="198" t="s">
        <v>126</v>
      </c>
      <c r="AU260" s="198" t="s">
        <v>80</v>
      </c>
      <c r="AV260" s="11" t="s">
        <v>80</v>
      </c>
      <c r="AW260" s="11" t="s">
        <v>32</v>
      </c>
      <c r="AX260" s="11" t="s">
        <v>78</v>
      </c>
      <c r="AY260" s="198" t="s">
        <v>115</v>
      </c>
    </row>
    <row r="261" spans="2:65" s="1" customFormat="1" ht="16.5" customHeight="1" x14ac:dyDescent="0.2">
      <c r="B261" s="33"/>
      <c r="C261" s="210" t="s">
        <v>348</v>
      </c>
      <c r="D261" s="210" t="s">
        <v>238</v>
      </c>
      <c r="E261" s="211" t="s">
        <v>349</v>
      </c>
      <c r="F261" s="212" t="s">
        <v>350</v>
      </c>
      <c r="G261" s="213" t="s">
        <v>120</v>
      </c>
      <c r="H261" s="214">
        <v>703.8</v>
      </c>
      <c r="I261" s="215"/>
      <c r="J261" s="216">
        <f>ROUND(I261*H261,2)</f>
        <v>0</v>
      </c>
      <c r="K261" s="212" t="s">
        <v>19</v>
      </c>
      <c r="L261" s="217"/>
      <c r="M261" s="218" t="s">
        <v>19</v>
      </c>
      <c r="N261" s="219" t="s">
        <v>41</v>
      </c>
      <c r="O261" s="59"/>
      <c r="P261" s="182">
        <f>O261*H261</f>
        <v>0</v>
      </c>
      <c r="Q261" s="182">
        <v>0</v>
      </c>
      <c r="R261" s="182">
        <f>Q261*H261</f>
        <v>0</v>
      </c>
      <c r="S261" s="182">
        <v>0</v>
      </c>
      <c r="T261" s="183">
        <f>S261*H261</f>
        <v>0</v>
      </c>
      <c r="AR261" s="16" t="s">
        <v>157</v>
      </c>
      <c r="AT261" s="16" t="s">
        <v>238</v>
      </c>
      <c r="AU261" s="16" t="s">
        <v>80</v>
      </c>
      <c r="AY261" s="16" t="s">
        <v>115</v>
      </c>
      <c r="BE261" s="184">
        <f>IF(N261="základní",J261,0)</f>
        <v>0</v>
      </c>
      <c r="BF261" s="184">
        <f>IF(N261="snížená",J261,0)</f>
        <v>0</v>
      </c>
      <c r="BG261" s="184">
        <f>IF(N261="zákl. přenesená",J261,0)</f>
        <v>0</v>
      </c>
      <c r="BH261" s="184">
        <f>IF(N261="sníž. přenesená",J261,0)</f>
        <v>0</v>
      </c>
      <c r="BI261" s="184">
        <f>IF(N261="nulová",J261,0)</f>
        <v>0</v>
      </c>
      <c r="BJ261" s="16" t="s">
        <v>78</v>
      </c>
      <c r="BK261" s="184">
        <f>ROUND(I261*H261,2)</f>
        <v>0</v>
      </c>
      <c r="BL261" s="16" t="s">
        <v>122</v>
      </c>
      <c r="BM261" s="16" t="s">
        <v>351</v>
      </c>
    </row>
    <row r="262" spans="2:65" s="11" customFormat="1" ht="11.25" x14ac:dyDescent="0.2">
      <c r="B262" s="188"/>
      <c r="C262" s="189"/>
      <c r="D262" s="185" t="s">
        <v>126</v>
      </c>
      <c r="E262" s="190" t="s">
        <v>19</v>
      </c>
      <c r="F262" s="191" t="s">
        <v>352</v>
      </c>
      <c r="G262" s="189"/>
      <c r="H262" s="192">
        <v>703.8</v>
      </c>
      <c r="I262" s="193"/>
      <c r="J262" s="189"/>
      <c r="K262" s="189"/>
      <c r="L262" s="194"/>
      <c r="M262" s="195"/>
      <c r="N262" s="196"/>
      <c r="O262" s="196"/>
      <c r="P262" s="196"/>
      <c r="Q262" s="196"/>
      <c r="R262" s="196"/>
      <c r="S262" s="196"/>
      <c r="T262" s="197"/>
      <c r="AT262" s="198" t="s">
        <v>126</v>
      </c>
      <c r="AU262" s="198" t="s">
        <v>80</v>
      </c>
      <c r="AV262" s="11" t="s">
        <v>80</v>
      </c>
      <c r="AW262" s="11" t="s">
        <v>32</v>
      </c>
      <c r="AX262" s="11" t="s">
        <v>70</v>
      </c>
      <c r="AY262" s="198" t="s">
        <v>115</v>
      </c>
    </row>
    <row r="263" spans="2:65" s="12" customFormat="1" ht="11.25" x14ac:dyDescent="0.2">
      <c r="B263" s="199"/>
      <c r="C263" s="200"/>
      <c r="D263" s="185" t="s">
        <v>126</v>
      </c>
      <c r="E263" s="201" t="s">
        <v>19</v>
      </c>
      <c r="F263" s="202" t="s">
        <v>128</v>
      </c>
      <c r="G263" s="200"/>
      <c r="H263" s="203">
        <v>703.8</v>
      </c>
      <c r="I263" s="204"/>
      <c r="J263" s="200"/>
      <c r="K263" s="200"/>
      <c r="L263" s="205"/>
      <c r="M263" s="206"/>
      <c r="N263" s="207"/>
      <c r="O263" s="207"/>
      <c r="P263" s="207"/>
      <c r="Q263" s="207"/>
      <c r="R263" s="207"/>
      <c r="S263" s="207"/>
      <c r="T263" s="208"/>
      <c r="AT263" s="209" t="s">
        <v>126</v>
      </c>
      <c r="AU263" s="209" t="s">
        <v>80</v>
      </c>
      <c r="AV263" s="12" t="s">
        <v>122</v>
      </c>
      <c r="AW263" s="12" t="s">
        <v>32</v>
      </c>
      <c r="AX263" s="12" t="s">
        <v>78</v>
      </c>
      <c r="AY263" s="209" t="s">
        <v>115</v>
      </c>
    </row>
    <row r="264" spans="2:65" s="1" customFormat="1" ht="16.5" customHeight="1" x14ac:dyDescent="0.2">
      <c r="B264" s="33"/>
      <c r="C264" s="173" t="s">
        <v>353</v>
      </c>
      <c r="D264" s="173" t="s">
        <v>117</v>
      </c>
      <c r="E264" s="174" t="s">
        <v>354</v>
      </c>
      <c r="F264" s="175" t="s">
        <v>355</v>
      </c>
      <c r="G264" s="176" t="s">
        <v>120</v>
      </c>
      <c r="H264" s="177">
        <v>210</v>
      </c>
      <c r="I264" s="178"/>
      <c r="J264" s="179">
        <f>ROUND(I264*H264,2)</f>
        <v>0</v>
      </c>
      <c r="K264" s="175" t="s">
        <v>19</v>
      </c>
      <c r="L264" s="37"/>
      <c r="M264" s="180" t="s">
        <v>19</v>
      </c>
      <c r="N264" s="181" t="s">
        <v>41</v>
      </c>
      <c r="O264" s="59"/>
      <c r="P264" s="182">
        <f>O264*H264</f>
        <v>0</v>
      </c>
      <c r="Q264" s="182">
        <v>0</v>
      </c>
      <c r="R264" s="182">
        <f>Q264*H264</f>
        <v>0</v>
      </c>
      <c r="S264" s="182">
        <v>0</v>
      </c>
      <c r="T264" s="183">
        <f>S264*H264</f>
        <v>0</v>
      </c>
      <c r="AR264" s="16" t="s">
        <v>122</v>
      </c>
      <c r="AT264" s="16" t="s">
        <v>117</v>
      </c>
      <c r="AU264" s="16" t="s">
        <v>80</v>
      </c>
      <c r="AY264" s="16" t="s">
        <v>115</v>
      </c>
      <c r="BE264" s="184">
        <f>IF(N264="základní",J264,0)</f>
        <v>0</v>
      </c>
      <c r="BF264" s="184">
        <f>IF(N264="snížená",J264,0)</f>
        <v>0</v>
      </c>
      <c r="BG264" s="184">
        <f>IF(N264="zákl. přenesená",J264,0)</f>
        <v>0</v>
      </c>
      <c r="BH264" s="184">
        <f>IF(N264="sníž. přenesená",J264,0)</f>
        <v>0</v>
      </c>
      <c r="BI264" s="184">
        <f>IF(N264="nulová",J264,0)</f>
        <v>0</v>
      </c>
      <c r="BJ264" s="16" t="s">
        <v>78</v>
      </c>
      <c r="BK264" s="184">
        <f>ROUND(I264*H264,2)</f>
        <v>0</v>
      </c>
      <c r="BL264" s="16" t="s">
        <v>122</v>
      </c>
      <c r="BM264" s="16" t="s">
        <v>356</v>
      </c>
    </row>
    <row r="265" spans="2:65" s="11" customFormat="1" ht="11.25" x14ac:dyDescent="0.2">
      <c r="B265" s="188"/>
      <c r="C265" s="189"/>
      <c r="D265" s="185" t="s">
        <v>126</v>
      </c>
      <c r="E265" s="190" t="s">
        <v>19</v>
      </c>
      <c r="F265" s="191" t="s">
        <v>357</v>
      </c>
      <c r="G265" s="189"/>
      <c r="H265" s="192">
        <v>210</v>
      </c>
      <c r="I265" s="193"/>
      <c r="J265" s="189"/>
      <c r="K265" s="189"/>
      <c r="L265" s="194"/>
      <c r="M265" s="195"/>
      <c r="N265" s="196"/>
      <c r="O265" s="196"/>
      <c r="P265" s="196"/>
      <c r="Q265" s="196"/>
      <c r="R265" s="196"/>
      <c r="S265" s="196"/>
      <c r="T265" s="197"/>
      <c r="AT265" s="198" t="s">
        <v>126</v>
      </c>
      <c r="AU265" s="198" t="s">
        <v>80</v>
      </c>
      <c r="AV265" s="11" t="s">
        <v>80</v>
      </c>
      <c r="AW265" s="11" t="s">
        <v>32</v>
      </c>
      <c r="AX265" s="11" t="s">
        <v>70</v>
      </c>
      <c r="AY265" s="198" t="s">
        <v>115</v>
      </c>
    </row>
    <row r="266" spans="2:65" s="12" customFormat="1" ht="11.25" x14ac:dyDescent="0.2">
      <c r="B266" s="199"/>
      <c r="C266" s="200"/>
      <c r="D266" s="185" t="s">
        <v>126</v>
      </c>
      <c r="E266" s="201" t="s">
        <v>19</v>
      </c>
      <c r="F266" s="202" t="s">
        <v>128</v>
      </c>
      <c r="G266" s="200"/>
      <c r="H266" s="203">
        <v>210</v>
      </c>
      <c r="I266" s="204"/>
      <c r="J266" s="200"/>
      <c r="K266" s="200"/>
      <c r="L266" s="205"/>
      <c r="M266" s="206"/>
      <c r="N266" s="207"/>
      <c r="O266" s="207"/>
      <c r="P266" s="207"/>
      <c r="Q266" s="207"/>
      <c r="R266" s="207"/>
      <c r="S266" s="207"/>
      <c r="T266" s="208"/>
      <c r="AT266" s="209" t="s">
        <v>126</v>
      </c>
      <c r="AU266" s="209" t="s">
        <v>80</v>
      </c>
      <c r="AV266" s="12" t="s">
        <v>122</v>
      </c>
      <c r="AW266" s="12" t="s">
        <v>32</v>
      </c>
      <c r="AX266" s="12" t="s">
        <v>78</v>
      </c>
      <c r="AY266" s="209" t="s">
        <v>115</v>
      </c>
    </row>
    <row r="267" spans="2:65" s="1" customFormat="1" ht="16.5" customHeight="1" x14ac:dyDescent="0.2">
      <c r="B267" s="33"/>
      <c r="C267" s="210" t="s">
        <v>358</v>
      </c>
      <c r="D267" s="210" t="s">
        <v>238</v>
      </c>
      <c r="E267" s="211" t="s">
        <v>359</v>
      </c>
      <c r="F267" s="212" t="s">
        <v>360</v>
      </c>
      <c r="G267" s="213" t="s">
        <v>120</v>
      </c>
      <c r="H267" s="214">
        <v>214.2</v>
      </c>
      <c r="I267" s="215"/>
      <c r="J267" s="216">
        <f>ROUND(I267*H267,2)</f>
        <v>0</v>
      </c>
      <c r="K267" s="212" t="s">
        <v>19</v>
      </c>
      <c r="L267" s="217"/>
      <c r="M267" s="218" t="s">
        <v>19</v>
      </c>
      <c r="N267" s="219" t="s">
        <v>41</v>
      </c>
      <c r="O267" s="59"/>
      <c r="P267" s="182">
        <f>O267*H267</f>
        <v>0</v>
      </c>
      <c r="Q267" s="182">
        <v>0</v>
      </c>
      <c r="R267" s="182">
        <f>Q267*H267</f>
        <v>0</v>
      </c>
      <c r="S267" s="182">
        <v>0</v>
      </c>
      <c r="T267" s="183">
        <f>S267*H267</f>
        <v>0</v>
      </c>
      <c r="AR267" s="16" t="s">
        <v>157</v>
      </c>
      <c r="AT267" s="16" t="s">
        <v>238</v>
      </c>
      <c r="AU267" s="16" t="s">
        <v>80</v>
      </c>
      <c r="AY267" s="16" t="s">
        <v>115</v>
      </c>
      <c r="BE267" s="184">
        <f>IF(N267="základní",J267,0)</f>
        <v>0</v>
      </c>
      <c r="BF267" s="184">
        <f>IF(N267="snížená",J267,0)</f>
        <v>0</v>
      </c>
      <c r="BG267" s="184">
        <f>IF(N267="zákl. přenesená",J267,0)</f>
        <v>0</v>
      </c>
      <c r="BH267" s="184">
        <f>IF(N267="sníž. přenesená",J267,0)</f>
        <v>0</v>
      </c>
      <c r="BI267" s="184">
        <f>IF(N267="nulová",J267,0)</f>
        <v>0</v>
      </c>
      <c r="BJ267" s="16" t="s">
        <v>78</v>
      </c>
      <c r="BK267" s="184">
        <f>ROUND(I267*H267,2)</f>
        <v>0</v>
      </c>
      <c r="BL267" s="16" t="s">
        <v>122</v>
      </c>
      <c r="BM267" s="16" t="s">
        <v>361</v>
      </c>
    </row>
    <row r="268" spans="2:65" s="11" customFormat="1" ht="11.25" x14ac:dyDescent="0.2">
      <c r="B268" s="188"/>
      <c r="C268" s="189"/>
      <c r="D268" s="185" t="s">
        <v>126</v>
      </c>
      <c r="E268" s="190" t="s">
        <v>19</v>
      </c>
      <c r="F268" s="191" t="s">
        <v>362</v>
      </c>
      <c r="G268" s="189"/>
      <c r="H268" s="192">
        <v>214.2</v>
      </c>
      <c r="I268" s="193"/>
      <c r="J268" s="189"/>
      <c r="K268" s="189"/>
      <c r="L268" s="194"/>
      <c r="M268" s="195"/>
      <c r="N268" s="196"/>
      <c r="O268" s="196"/>
      <c r="P268" s="196"/>
      <c r="Q268" s="196"/>
      <c r="R268" s="196"/>
      <c r="S268" s="196"/>
      <c r="T268" s="197"/>
      <c r="AT268" s="198" t="s">
        <v>126</v>
      </c>
      <c r="AU268" s="198" t="s">
        <v>80</v>
      </c>
      <c r="AV268" s="11" t="s">
        <v>80</v>
      </c>
      <c r="AW268" s="11" t="s">
        <v>32</v>
      </c>
      <c r="AX268" s="11" t="s">
        <v>70</v>
      </c>
      <c r="AY268" s="198" t="s">
        <v>115</v>
      </c>
    </row>
    <row r="269" spans="2:65" s="12" customFormat="1" ht="11.25" x14ac:dyDescent="0.2">
      <c r="B269" s="199"/>
      <c r="C269" s="200"/>
      <c r="D269" s="185" t="s">
        <v>126</v>
      </c>
      <c r="E269" s="201" t="s">
        <v>19</v>
      </c>
      <c r="F269" s="202" t="s">
        <v>128</v>
      </c>
      <c r="G269" s="200"/>
      <c r="H269" s="203">
        <v>214.2</v>
      </c>
      <c r="I269" s="204"/>
      <c r="J269" s="200"/>
      <c r="K269" s="200"/>
      <c r="L269" s="205"/>
      <c r="M269" s="206"/>
      <c r="N269" s="207"/>
      <c r="O269" s="207"/>
      <c r="P269" s="207"/>
      <c r="Q269" s="207"/>
      <c r="R269" s="207"/>
      <c r="S269" s="207"/>
      <c r="T269" s="208"/>
      <c r="AT269" s="209" t="s">
        <v>126</v>
      </c>
      <c r="AU269" s="209" t="s">
        <v>80</v>
      </c>
      <c r="AV269" s="12" t="s">
        <v>122</v>
      </c>
      <c r="AW269" s="12" t="s">
        <v>32</v>
      </c>
      <c r="AX269" s="12" t="s">
        <v>78</v>
      </c>
      <c r="AY269" s="209" t="s">
        <v>115</v>
      </c>
    </row>
    <row r="270" spans="2:65" s="1" customFormat="1" ht="16.5" customHeight="1" x14ac:dyDescent="0.2">
      <c r="B270" s="33"/>
      <c r="C270" s="173" t="s">
        <v>363</v>
      </c>
      <c r="D270" s="173" t="s">
        <v>117</v>
      </c>
      <c r="E270" s="174" t="s">
        <v>364</v>
      </c>
      <c r="F270" s="175" t="s">
        <v>365</v>
      </c>
      <c r="G270" s="176" t="s">
        <v>120</v>
      </c>
      <c r="H270" s="177">
        <v>16</v>
      </c>
      <c r="I270" s="178"/>
      <c r="J270" s="179">
        <f>ROUND(I270*H270,2)</f>
        <v>0</v>
      </c>
      <c r="K270" s="175" t="s">
        <v>19</v>
      </c>
      <c r="L270" s="37"/>
      <c r="M270" s="180" t="s">
        <v>19</v>
      </c>
      <c r="N270" s="181" t="s">
        <v>41</v>
      </c>
      <c r="O270" s="59"/>
      <c r="P270" s="182">
        <f>O270*H270</f>
        <v>0</v>
      </c>
      <c r="Q270" s="182">
        <v>0</v>
      </c>
      <c r="R270" s="182">
        <f>Q270*H270</f>
        <v>0</v>
      </c>
      <c r="S270" s="182">
        <v>0</v>
      </c>
      <c r="T270" s="183">
        <f>S270*H270</f>
        <v>0</v>
      </c>
      <c r="AR270" s="16" t="s">
        <v>122</v>
      </c>
      <c r="AT270" s="16" t="s">
        <v>117</v>
      </c>
      <c r="AU270" s="16" t="s">
        <v>80</v>
      </c>
      <c r="AY270" s="16" t="s">
        <v>115</v>
      </c>
      <c r="BE270" s="184">
        <f>IF(N270="základní",J270,0)</f>
        <v>0</v>
      </c>
      <c r="BF270" s="184">
        <f>IF(N270="snížená",J270,0)</f>
        <v>0</v>
      </c>
      <c r="BG270" s="184">
        <f>IF(N270="zákl. přenesená",J270,0)</f>
        <v>0</v>
      </c>
      <c r="BH270" s="184">
        <f>IF(N270="sníž. přenesená",J270,0)</f>
        <v>0</v>
      </c>
      <c r="BI270" s="184">
        <f>IF(N270="nulová",J270,0)</f>
        <v>0</v>
      </c>
      <c r="BJ270" s="16" t="s">
        <v>78</v>
      </c>
      <c r="BK270" s="184">
        <f>ROUND(I270*H270,2)</f>
        <v>0</v>
      </c>
      <c r="BL270" s="16" t="s">
        <v>122</v>
      </c>
      <c r="BM270" s="16" t="s">
        <v>366</v>
      </c>
    </row>
    <row r="271" spans="2:65" s="11" customFormat="1" ht="11.25" x14ac:dyDescent="0.2">
      <c r="B271" s="188"/>
      <c r="C271" s="189"/>
      <c r="D271" s="185" t="s">
        <v>126</v>
      </c>
      <c r="E271" s="190" t="s">
        <v>19</v>
      </c>
      <c r="F271" s="191" t="s">
        <v>367</v>
      </c>
      <c r="G271" s="189"/>
      <c r="H271" s="192">
        <v>16</v>
      </c>
      <c r="I271" s="193"/>
      <c r="J271" s="189"/>
      <c r="K271" s="189"/>
      <c r="L271" s="194"/>
      <c r="M271" s="195"/>
      <c r="N271" s="196"/>
      <c r="O271" s="196"/>
      <c r="P271" s="196"/>
      <c r="Q271" s="196"/>
      <c r="R271" s="196"/>
      <c r="S271" s="196"/>
      <c r="T271" s="197"/>
      <c r="AT271" s="198" t="s">
        <v>126</v>
      </c>
      <c r="AU271" s="198" t="s">
        <v>80</v>
      </c>
      <c r="AV271" s="11" t="s">
        <v>80</v>
      </c>
      <c r="AW271" s="11" t="s">
        <v>32</v>
      </c>
      <c r="AX271" s="11" t="s">
        <v>70</v>
      </c>
      <c r="AY271" s="198" t="s">
        <v>115</v>
      </c>
    </row>
    <row r="272" spans="2:65" s="12" customFormat="1" ht="11.25" x14ac:dyDescent="0.2">
      <c r="B272" s="199"/>
      <c r="C272" s="200"/>
      <c r="D272" s="185" t="s">
        <v>126</v>
      </c>
      <c r="E272" s="201" t="s">
        <v>19</v>
      </c>
      <c r="F272" s="202" t="s">
        <v>128</v>
      </c>
      <c r="G272" s="200"/>
      <c r="H272" s="203">
        <v>16</v>
      </c>
      <c r="I272" s="204"/>
      <c r="J272" s="200"/>
      <c r="K272" s="200"/>
      <c r="L272" s="205"/>
      <c r="M272" s="206"/>
      <c r="N272" s="207"/>
      <c r="O272" s="207"/>
      <c r="P272" s="207"/>
      <c r="Q272" s="207"/>
      <c r="R272" s="207"/>
      <c r="S272" s="207"/>
      <c r="T272" s="208"/>
      <c r="AT272" s="209" t="s">
        <v>126</v>
      </c>
      <c r="AU272" s="209" t="s">
        <v>80</v>
      </c>
      <c r="AV272" s="12" t="s">
        <v>122</v>
      </c>
      <c r="AW272" s="12" t="s">
        <v>32</v>
      </c>
      <c r="AX272" s="12" t="s">
        <v>78</v>
      </c>
      <c r="AY272" s="209" t="s">
        <v>115</v>
      </c>
    </row>
    <row r="273" spans="2:65" s="1" customFormat="1" ht="16.5" customHeight="1" x14ac:dyDescent="0.2">
      <c r="B273" s="33"/>
      <c r="C273" s="210" t="s">
        <v>368</v>
      </c>
      <c r="D273" s="210" t="s">
        <v>238</v>
      </c>
      <c r="E273" s="211" t="s">
        <v>369</v>
      </c>
      <c r="F273" s="212" t="s">
        <v>360</v>
      </c>
      <c r="G273" s="213" t="s">
        <v>120</v>
      </c>
      <c r="H273" s="214">
        <v>16.32</v>
      </c>
      <c r="I273" s="215"/>
      <c r="J273" s="216">
        <f>ROUND(I273*H273,2)</f>
        <v>0</v>
      </c>
      <c r="K273" s="212" t="s">
        <v>19</v>
      </c>
      <c r="L273" s="217"/>
      <c r="M273" s="218" t="s">
        <v>19</v>
      </c>
      <c r="N273" s="219" t="s">
        <v>41</v>
      </c>
      <c r="O273" s="59"/>
      <c r="P273" s="182">
        <f>O273*H273</f>
        <v>0</v>
      </c>
      <c r="Q273" s="182">
        <v>0</v>
      </c>
      <c r="R273" s="182">
        <f>Q273*H273</f>
        <v>0</v>
      </c>
      <c r="S273" s="182">
        <v>0</v>
      </c>
      <c r="T273" s="183">
        <f>S273*H273</f>
        <v>0</v>
      </c>
      <c r="AR273" s="16" t="s">
        <v>157</v>
      </c>
      <c r="AT273" s="16" t="s">
        <v>238</v>
      </c>
      <c r="AU273" s="16" t="s">
        <v>80</v>
      </c>
      <c r="AY273" s="16" t="s">
        <v>115</v>
      </c>
      <c r="BE273" s="184">
        <f>IF(N273="základní",J273,0)</f>
        <v>0</v>
      </c>
      <c r="BF273" s="184">
        <f>IF(N273="snížená",J273,0)</f>
        <v>0</v>
      </c>
      <c r="BG273" s="184">
        <f>IF(N273="zákl. přenesená",J273,0)</f>
        <v>0</v>
      </c>
      <c r="BH273" s="184">
        <f>IF(N273="sníž. přenesená",J273,0)</f>
        <v>0</v>
      </c>
      <c r="BI273" s="184">
        <f>IF(N273="nulová",J273,0)</f>
        <v>0</v>
      </c>
      <c r="BJ273" s="16" t="s">
        <v>78</v>
      </c>
      <c r="BK273" s="184">
        <f>ROUND(I273*H273,2)</f>
        <v>0</v>
      </c>
      <c r="BL273" s="16" t="s">
        <v>122</v>
      </c>
      <c r="BM273" s="16" t="s">
        <v>370</v>
      </c>
    </row>
    <row r="274" spans="2:65" s="11" customFormat="1" ht="11.25" x14ac:dyDescent="0.2">
      <c r="B274" s="188"/>
      <c r="C274" s="189"/>
      <c r="D274" s="185" t="s">
        <v>126</v>
      </c>
      <c r="E274" s="190" t="s">
        <v>19</v>
      </c>
      <c r="F274" s="191" t="s">
        <v>371</v>
      </c>
      <c r="G274" s="189"/>
      <c r="H274" s="192">
        <v>16.32</v>
      </c>
      <c r="I274" s="193"/>
      <c r="J274" s="189"/>
      <c r="K274" s="189"/>
      <c r="L274" s="194"/>
      <c r="M274" s="195"/>
      <c r="N274" s="196"/>
      <c r="O274" s="196"/>
      <c r="P274" s="196"/>
      <c r="Q274" s="196"/>
      <c r="R274" s="196"/>
      <c r="S274" s="196"/>
      <c r="T274" s="197"/>
      <c r="AT274" s="198" t="s">
        <v>126</v>
      </c>
      <c r="AU274" s="198" t="s">
        <v>80</v>
      </c>
      <c r="AV274" s="11" t="s">
        <v>80</v>
      </c>
      <c r="AW274" s="11" t="s">
        <v>32</v>
      </c>
      <c r="AX274" s="11" t="s">
        <v>70</v>
      </c>
      <c r="AY274" s="198" t="s">
        <v>115</v>
      </c>
    </row>
    <row r="275" spans="2:65" s="12" customFormat="1" ht="11.25" x14ac:dyDescent="0.2">
      <c r="B275" s="199"/>
      <c r="C275" s="200"/>
      <c r="D275" s="185" t="s">
        <v>126</v>
      </c>
      <c r="E275" s="201" t="s">
        <v>19</v>
      </c>
      <c r="F275" s="202" t="s">
        <v>128</v>
      </c>
      <c r="G275" s="200"/>
      <c r="H275" s="203">
        <v>16.32</v>
      </c>
      <c r="I275" s="204"/>
      <c r="J275" s="200"/>
      <c r="K275" s="200"/>
      <c r="L275" s="205"/>
      <c r="M275" s="206"/>
      <c r="N275" s="207"/>
      <c r="O275" s="207"/>
      <c r="P275" s="207"/>
      <c r="Q275" s="207"/>
      <c r="R275" s="207"/>
      <c r="S275" s="207"/>
      <c r="T275" s="208"/>
      <c r="AT275" s="209" t="s">
        <v>126</v>
      </c>
      <c r="AU275" s="209" t="s">
        <v>80</v>
      </c>
      <c r="AV275" s="12" t="s">
        <v>122</v>
      </c>
      <c r="AW275" s="12" t="s">
        <v>32</v>
      </c>
      <c r="AX275" s="12" t="s">
        <v>78</v>
      </c>
      <c r="AY275" s="209" t="s">
        <v>115</v>
      </c>
    </row>
    <row r="276" spans="2:65" s="1" customFormat="1" ht="33.75" customHeight="1" x14ac:dyDescent="0.2">
      <c r="B276" s="33"/>
      <c r="C276" s="173" t="s">
        <v>372</v>
      </c>
      <c r="D276" s="173" t="s">
        <v>117</v>
      </c>
      <c r="E276" s="174" t="s">
        <v>373</v>
      </c>
      <c r="F276" s="175" t="s">
        <v>374</v>
      </c>
      <c r="G276" s="176" t="s">
        <v>120</v>
      </c>
      <c r="H276" s="177">
        <v>91</v>
      </c>
      <c r="I276" s="178"/>
      <c r="J276" s="179">
        <f>ROUND(I276*H276,2)</f>
        <v>0</v>
      </c>
      <c r="K276" s="175" t="s">
        <v>121</v>
      </c>
      <c r="L276" s="37"/>
      <c r="M276" s="180" t="s">
        <v>19</v>
      </c>
      <c r="N276" s="181" t="s">
        <v>41</v>
      </c>
      <c r="O276" s="59"/>
      <c r="P276" s="182">
        <f>O276*H276</f>
        <v>0</v>
      </c>
      <c r="Q276" s="182">
        <v>0.14610000000000001</v>
      </c>
      <c r="R276" s="182">
        <f>Q276*H276</f>
        <v>13.295100000000001</v>
      </c>
      <c r="S276" s="182">
        <v>0</v>
      </c>
      <c r="T276" s="183">
        <f>S276*H276</f>
        <v>0</v>
      </c>
      <c r="AR276" s="16" t="s">
        <v>122</v>
      </c>
      <c r="AT276" s="16" t="s">
        <v>117</v>
      </c>
      <c r="AU276" s="16" t="s">
        <v>80</v>
      </c>
      <c r="AY276" s="16" t="s">
        <v>115</v>
      </c>
      <c r="BE276" s="184">
        <f>IF(N276="základní",J276,0)</f>
        <v>0</v>
      </c>
      <c r="BF276" s="184">
        <f>IF(N276="snížená",J276,0)</f>
        <v>0</v>
      </c>
      <c r="BG276" s="184">
        <f>IF(N276="zákl. přenesená",J276,0)</f>
        <v>0</v>
      </c>
      <c r="BH276" s="184">
        <f>IF(N276="sníž. přenesená",J276,0)</f>
        <v>0</v>
      </c>
      <c r="BI276" s="184">
        <f>IF(N276="nulová",J276,0)</f>
        <v>0</v>
      </c>
      <c r="BJ276" s="16" t="s">
        <v>78</v>
      </c>
      <c r="BK276" s="184">
        <f>ROUND(I276*H276,2)</f>
        <v>0</v>
      </c>
      <c r="BL276" s="16" t="s">
        <v>122</v>
      </c>
      <c r="BM276" s="16" t="s">
        <v>375</v>
      </c>
    </row>
    <row r="277" spans="2:65" s="1" customFormat="1" ht="87.75" x14ac:dyDescent="0.2">
      <c r="B277" s="33"/>
      <c r="C277" s="34"/>
      <c r="D277" s="185" t="s">
        <v>124</v>
      </c>
      <c r="E277" s="34"/>
      <c r="F277" s="186" t="s">
        <v>376</v>
      </c>
      <c r="G277" s="34"/>
      <c r="H277" s="34"/>
      <c r="I277" s="102"/>
      <c r="J277" s="34"/>
      <c r="K277" s="34"/>
      <c r="L277" s="37"/>
      <c r="M277" s="187"/>
      <c r="N277" s="59"/>
      <c r="O277" s="59"/>
      <c r="P277" s="59"/>
      <c r="Q277" s="59"/>
      <c r="R277" s="59"/>
      <c r="S277" s="59"/>
      <c r="T277" s="60"/>
      <c r="AT277" s="16" t="s">
        <v>124</v>
      </c>
      <c r="AU277" s="16" t="s">
        <v>80</v>
      </c>
    </row>
    <row r="278" spans="2:65" s="11" customFormat="1" ht="11.25" x14ac:dyDescent="0.2">
      <c r="B278" s="188"/>
      <c r="C278" s="189"/>
      <c r="D278" s="185" t="s">
        <v>126</v>
      </c>
      <c r="E278" s="190" t="s">
        <v>19</v>
      </c>
      <c r="F278" s="191" t="s">
        <v>377</v>
      </c>
      <c r="G278" s="189"/>
      <c r="H278" s="192">
        <v>91</v>
      </c>
      <c r="I278" s="193"/>
      <c r="J278" s="189"/>
      <c r="K278" s="189"/>
      <c r="L278" s="194"/>
      <c r="M278" s="195"/>
      <c r="N278" s="196"/>
      <c r="O278" s="196"/>
      <c r="P278" s="196"/>
      <c r="Q278" s="196"/>
      <c r="R278" s="196"/>
      <c r="S278" s="196"/>
      <c r="T278" s="197"/>
      <c r="AT278" s="198" t="s">
        <v>126</v>
      </c>
      <c r="AU278" s="198" t="s">
        <v>80</v>
      </c>
      <c r="AV278" s="11" t="s">
        <v>80</v>
      </c>
      <c r="AW278" s="11" t="s">
        <v>32</v>
      </c>
      <c r="AX278" s="11" t="s">
        <v>70</v>
      </c>
      <c r="AY278" s="198" t="s">
        <v>115</v>
      </c>
    </row>
    <row r="279" spans="2:65" s="12" customFormat="1" ht="11.25" x14ac:dyDescent="0.2">
      <c r="B279" s="199"/>
      <c r="C279" s="200"/>
      <c r="D279" s="185" t="s">
        <v>126</v>
      </c>
      <c r="E279" s="201" t="s">
        <v>19</v>
      </c>
      <c r="F279" s="202" t="s">
        <v>128</v>
      </c>
      <c r="G279" s="200"/>
      <c r="H279" s="203">
        <v>91</v>
      </c>
      <c r="I279" s="204"/>
      <c r="J279" s="200"/>
      <c r="K279" s="200"/>
      <c r="L279" s="205"/>
      <c r="M279" s="206"/>
      <c r="N279" s="207"/>
      <c r="O279" s="207"/>
      <c r="P279" s="207"/>
      <c r="Q279" s="207"/>
      <c r="R279" s="207"/>
      <c r="S279" s="207"/>
      <c r="T279" s="208"/>
      <c r="AT279" s="209" t="s">
        <v>126</v>
      </c>
      <c r="AU279" s="209" t="s">
        <v>80</v>
      </c>
      <c r="AV279" s="12" t="s">
        <v>122</v>
      </c>
      <c r="AW279" s="12" t="s">
        <v>32</v>
      </c>
      <c r="AX279" s="12" t="s">
        <v>78</v>
      </c>
      <c r="AY279" s="209" t="s">
        <v>115</v>
      </c>
    </row>
    <row r="280" spans="2:65" s="1" customFormat="1" ht="16.5" customHeight="1" x14ac:dyDescent="0.2">
      <c r="B280" s="33"/>
      <c r="C280" s="210" t="s">
        <v>378</v>
      </c>
      <c r="D280" s="210" t="s">
        <v>238</v>
      </c>
      <c r="E280" s="211" t="s">
        <v>379</v>
      </c>
      <c r="F280" s="212" t="s">
        <v>380</v>
      </c>
      <c r="G280" s="213" t="s">
        <v>120</v>
      </c>
      <c r="H280" s="214">
        <v>92.82</v>
      </c>
      <c r="I280" s="215"/>
      <c r="J280" s="216">
        <f>ROUND(I280*H280,2)</f>
        <v>0</v>
      </c>
      <c r="K280" s="212" t="s">
        <v>121</v>
      </c>
      <c r="L280" s="217"/>
      <c r="M280" s="218" t="s">
        <v>19</v>
      </c>
      <c r="N280" s="219" t="s">
        <v>41</v>
      </c>
      <c r="O280" s="59"/>
      <c r="P280" s="182">
        <f>O280*H280</f>
        <v>0</v>
      </c>
      <c r="Q280" s="182">
        <v>0.13100000000000001</v>
      </c>
      <c r="R280" s="182">
        <f>Q280*H280</f>
        <v>12.159419999999999</v>
      </c>
      <c r="S280" s="182">
        <v>0</v>
      </c>
      <c r="T280" s="183">
        <f>S280*H280</f>
        <v>0</v>
      </c>
      <c r="AR280" s="16" t="s">
        <v>157</v>
      </c>
      <c r="AT280" s="16" t="s">
        <v>238</v>
      </c>
      <c r="AU280" s="16" t="s">
        <v>80</v>
      </c>
      <c r="AY280" s="16" t="s">
        <v>115</v>
      </c>
      <c r="BE280" s="184">
        <f>IF(N280="základní",J280,0)</f>
        <v>0</v>
      </c>
      <c r="BF280" s="184">
        <f>IF(N280="snížená",J280,0)</f>
        <v>0</v>
      </c>
      <c r="BG280" s="184">
        <f>IF(N280="zákl. přenesená",J280,0)</f>
        <v>0</v>
      </c>
      <c r="BH280" s="184">
        <f>IF(N280="sníž. přenesená",J280,0)</f>
        <v>0</v>
      </c>
      <c r="BI280" s="184">
        <f>IF(N280="nulová",J280,0)</f>
        <v>0</v>
      </c>
      <c r="BJ280" s="16" t="s">
        <v>78</v>
      </c>
      <c r="BK280" s="184">
        <f>ROUND(I280*H280,2)</f>
        <v>0</v>
      </c>
      <c r="BL280" s="16" t="s">
        <v>122</v>
      </c>
      <c r="BM280" s="16" t="s">
        <v>381</v>
      </c>
    </row>
    <row r="281" spans="2:65" s="11" customFormat="1" ht="11.25" x14ac:dyDescent="0.2">
      <c r="B281" s="188"/>
      <c r="C281" s="189"/>
      <c r="D281" s="185" t="s">
        <v>126</v>
      </c>
      <c r="E281" s="190" t="s">
        <v>19</v>
      </c>
      <c r="F281" s="191" t="s">
        <v>382</v>
      </c>
      <c r="G281" s="189"/>
      <c r="H281" s="192">
        <v>92.82</v>
      </c>
      <c r="I281" s="193"/>
      <c r="J281" s="189"/>
      <c r="K281" s="189"/>
      <c r="L281" s="194"/>
      <c r="M281" s="195"/>
      <c r="N281" s="196"/>
      <c r="O281" s="196"/>
      <c r="P281" s="196"/>
      <c r="Q281" s="196"/>
      <c r="R281" s="196"/>
      <c r="S281" s="196"/>
      <c r="T281" s="197"/>
      <c r="AT281" s="198" t="s">
        <v>126</v>
      </c>
      <c r="AU281" s="198" t="s">
        <v>80</v>
      </c>
      <c r="AV281" s="11" t="s">
        <v>80</v>
      </c>
      <c r="AW281" s="11" t="s">
        <v>32</v>
      </c>
      <c r="AX281" s="11" t="s">
        <v>70</v>
      </c>
      <c r="AY281" s="198" t="s">
        <v>115</v>
      </c>
    </row>
    <row r="282" spans="2:65" s="12" customFormat="1" ht="11.25" x14ac:dyDescent="0.2">
      <c r="B282" s="199"/>
      <c r="C282" s="200"/>
      <c r="D282" s="185" t="s">
        <v>126</v>
      </c>
      <c r="E282" s="201" t="s">
        <v>19</v>
      </c>
      <c r="F282" s="202" t="s">
        <v>128</v>
      </c>
      <c r="G282" s="200"/>
      <c r="H282" s="203">
        <v>92.82</v>
      </c>
      <c r="I282" s="204"/>
      <c r="J282" s="200"/>
      <c r="K282" s="200"/>
      <c r="L282" s="205"/>
      <c r="M282" s="206"/>
      <c r="N282" s="207"/>
      <c r="O282" s="207"/>
      <c r="P282" s="207"/>
      <c r="Q282" s="207"/>
      <c r="R282" s="207"/>
      <c r="S282" s="207"/>
      <c r="T282" s="208"/>
      <c r="AT282" s="209" t="s">
        <v>126</v>
      </c>
      <c r="AU282" s="209" t="s">
        <v>80</v>
      </c>
      <c r="AV282" s="12" t="s">
        <v>122</v>
      </c>
      <c r="AW282" s="12" t="s">
        <v>32</v>
      </c>
      <c r="AX282" s="12" t="s">
        <v>78</v>
      </c>
      <c r="AY282" s="209" t="s">
        <v>115</v>
      </c>
    </row>
    <row r="283" spans="2:65" s="10" customFormat="1" ht="22.9" customHeight="1" x14ac:dyDescent="0.2">
      <c r="B283" s="157"/>
      <c r="C283" s="158"/>
      <c r="D283" s="159" t="s">
        <v>69</v>
      </c>
      <c r="E283" s="171" t="s">
        <v>157</v>
      </c>
      <c r="F283" s="171" t="s">
        <v>383</v>
      </c>
      <c r="G283" s="158"/>
      <c r="H283" s="158"/>
      <c r="I283" s="161"/>
      <c r="J283" s="172">
        <f>BK283</f>
        <v>0</v>
      </c>
      <c r="K283" s="158"/>
      <c r="L283" s="163"/>
      <c r="M283" s="164"/>
      <c r="N283" s="165"/>
      <c r="O283" s="165"/>
      <c r="P283" s="166">
        <f>SUM(P284:P317)</f>
        <v>0</v>
      </c>
      <c r="Q283" s="165"/>
      <c r="R283" s="166">
        <f>SUM(R284:R317)</f>
        <v>11.101379999999999</v>
      </c>
      <c r="S283" s="165"/>
      <c r="T283" s="167">
        <f>SUM(T284:T317)</f>
        <v>0</v>
      </c>
      <c r="AR283" s="168" t="s">
        <v>78</v>
      </c>
      <c r="AT283" s="169" t="s">
        <v>69</v>
      </c>
      <c r="AU283" s="169" t="s">
        <v>78</v>
      </c>
      <c r="AY283" s="168" t="s">
        <v>115</v>
      </c>
      <c r="BK283" s="170">
        <f>SUM(BK284:BK317)</f>
        <v>0</v>
      </c>
    </row>
    <row r="284" spans="2:65" s="1" customFormat="1" ht="33.75" customHeight="1" x14ac:dyDescent="0.2">
      <c r="B284" s="33"/>
      <c r="C284" s="173" t="s">
        <v>384</v>
      </c>
      <c r="D284" s="173" t="s">
        <v>117</v>
      </c>
      <c r="E284" s="174" t="s">
        <v>385</v>
      </c>
      <c r="F284" s="175" t="s">
        <v>386</v>
      </c>
      <c r="G284" s="176" t="s">
        <v>387</v>
      </c>
      <c r="H284" s="177">
        <v>1</v>
      </c>
      <c r="I284" s="178"/>
      <c r="J284" s="179">
        <f>ROUND(I284*H284,2)</f>
        <v>0</v>
      </c>
      <c r="K284" s="175" t="s">
        <v>19</v>
      </c>
      <c r="L284" s="37"/>
      <c r="M284" s="180" t="s">
        <v>19</v>
      </c>
      <c r="N284" s="181" t="s">
        <v>41</v>
      </c>
      <c r="O284" s="59"/>
      <c r="P284" s="182">
        <f>O284*H284</f>
        <v>0</v>
      </c>
      <c r="Q284" s="182">
        <v>0.14494000000000001</v>
      </c>
      <c r="R284" s="182">
        <f>Q284*H284</f>
        <v>0.14494000000000001</v>
      </c>
      <c r="S284" s="182">
        <v>0</v>
      </c>
      <c r="T284" s="183">
        <f>S284*H284</f>
        <v>0</v>
      </c>
      <c r="AR284" s="16" t="s">
        <v>122</v>
      </c>
      <c r="AT284" s="16" t="s">
        <v>117</v>
      </c>
      <c r="AU284" s="16" t="s">
        <v>80</v>
      </c>
      <c r="AY284" s="16" t="s">
        <v>115</v>
      </c>
      <c r="BE284" s="184">
        <f>IF(N284="základní",J284,0)</f>
        <v>0</v>
      </c>
      <c r="BF284" s="184">
        <f>IF(N284="snížená",J284,0)</f>
        <v>0</v>
      </c>
      <c r="BG284" s="184">
        <f>IF(N284="zákl. přenesená",J284,0)</f>
        <v>0</v>
      </c>
      <c r="BH284" s="184">
        <f>IF(N284="sníž. přenesená",J284,0)</f>
        <v>0</v>
      </c>
      <c r="BI284" s="184">
        <f>IF(N284="nulová",J284,0)</f>
        <v>0</v>
      </c>
      <c r="BJ284" s="16" t="s">
        <v>78</v>
      </c>
      <c r="BK284" s="184">
        <f>ROUND(I284*H284,2)</f>
        <v>0</v>
      </c>
      <c r="BL284" s="16" t="s">
        <v>122</v>
      </c>
      <c r="BM284" s="16" t="s">
        <v>388</v>
      </c>
    </row>
    <row r="285" spans="2:65" s="1" customFormat="1" ht="87.75" x14ac:dyDescent="0.2">
      <c r="B285" s="33"/>
      <c r="C285" s="34"/>
      <c r="D285" s="185" t="s">
        <v>124</v>
      </c>
      <c r="E285" s="34"/>
      <c r="F285" s="186" t="s">
        <v>389</v>
      </c>
      <c r="G285" s="34"/>
      <c r="H285" s="34"/>
      <c r="I285" s="102"/>
      <c r="J285" s="34"/>
      <c r="K285" s="34"/>
      <c r="L285" s="37"/>
      <c r="M285" s="187"/>
      <c r="N285" s="59"/>
      <c r="O285" s="59"/>
      <c r="P285" s="59"/>
      <c r="Q285" s="59"/>
      <c r="R285" s="59"/>
      <c r="S285" s="59"/>
      <c r="T285" s="60"/>
      <c r="AT285" s="16" t="s">
        <v>124</v>
      </c>
      <c r="AU285" s="16" t="s">
        <v>80</v>
      </c>
    </row>
    <row r="286" spans="2:65" s="11" customFormat="1" ht="11.25" x14ac:dyDescent="0.2">
      <c r="B286" s="188"/>
      <c r="C286" s="189"/>
      <c r="D286" s="185" t="s">
        <v>126</v>
      </c>
      <c r="E286" s="190" t="s">
        <v>19</v>
      </c>
      <c r="F286" s="191" t="s">
        <v>390</v>
      </c>
      <c r="G286" s="189"/>
      <c r="H286" s="192">
        <v>1</v>
      </c>
      <c r="I286" s="193"/>
      <c r="J286" s="189"/>
      <c r="K286" s="189"/>
      <c r="L286" s="194"/>
      <c r="M286" s="195"/>
      <c r="N286" s="196"/>
      <c r="O286" s="196"/>
      <c r="P286" s="196"/>
      <c r="Q286" s="196"/>
      <c r="R286" s="196"/>
      <c r="S286" s="196"/>
      <c r="T286" s="197"/>
      <c r="AT286" s="198" t="s">
        <v>126</v>
      </c>
      <c r="AU286" s="198" t="s">
        <v>80</v>
      </c>
      <c r="AV286" s="11" t="s">
        <v>80</v>
      </c>
      <c r="AW286" s="11" t="s">
        <v>32</v>
      </c>
      <c r="AX286" s="11" t="s">
        <v>70</v>
      </c>
      <c r="AY286" s="198" t="s">
        <v>115</v>
      </c>
    </row>
    <row r="287" spans="2:65" s="12" customFormat="1" ht="11.25" x14ac:dyDescent="0.2">
      <c r="B287" s="199"/>
      <c r="C287" s="200"/>
      <c r="D287" s="185" t="s">
        <v>126</v>
      </c>
      <c r="E287" s="201" t="s">
        <v>19</v>
      </c>
      <c r="F287" s="202" t="s">
        <v>128</v>
      </c>
      <c r="G287" s="200"/>
      <c r="H287" s="203">
        <v>1</v>
      </c>
      <c r="I287" s="204"/>
      <c r="J287" s="200"/>
      <c r="K287" s="200"/>
      <c r="L287" s="205"/>
      <c r="M287" s="206"/>
      <c r="N287" s="207"/>
      <c r="O287" s="207"/>
      <c r="P287" s="207"/>
      <c r="Q287" s="207"/>
      <c r="R287" s="207"/>
      <c r="S287" s="207"/>
      <c r="T287" s="208"/>
      <c r="AT287" s="209" t="s">
        <v>126</v>
      </c>
      <c r="AU287" s="209" t="s">
        <v>80</v>
      </c>
      <c r="AV287" s="12" t="s">
        <v>122</v>
      </c>
      <c r="AW287" s="12" t="s">
        <v>32</v>
      </c>
      <c r="AX287" s="12" t="s">
        <v>78</v>
      </c>
      <c r="AY287" s="209" t="s">
        <v>115</v>
      </c>
    </row>
    <row r="288" spans="2:65" s="1" customFormat="1" ht="33.75" customHeight="1" x14ac:dyDescent="0.2">
      <c r="B288" s="33"/>
      <c r="C288" s="173" t="s">
        <v>391</v>
      </c>
      <c r="D288" s="173" t="s">
        <v>117</v>
      </c>
      <c r="E288" s="174" t="s">
        <v>392</v>
      </c>
      <c r="F288" s="175" t="s">
        <v>393</v>
      </c>
      <c r="G288" s="176" t="s">
        <v>387</v>
      </c>
      <c r="H288" s="177">
        <v>1</v>
      </c>
      <c r="I288" s="178"/>
      <c r="J288" s="179">
        <f>ROUND(I288*H288,2)</f>
        <v>0</v>
      </c>
      <c r="K288" s="175" t="s">
        <v>19</v>
      </c>
      <c r="L288" s="37"/>
      <c r="M288" s="180" t="s">
        <v>19</v>
      </c>
      <c r="N288" s="181" t="s">
        <v>41</v>
      </c>
      <c r="O288" s="59"/>
      <c r="P288" s="182">
        <f>O288*H288</f>
        <v>0</v>
      </c>
      <c r="Q288" s="182">
        <v>0</v>
      </c>
      <c r="R288" s="182">
        <f>Q288*H288</f>
        <v>0</v>
      </c>
      <c r="S288" s="182">
        <v>0</v>
      </c>
      <c r="T288" s="183">
        <f>S288*H288</f>
        <v>0</v>
      </c>
      <c r="AR288" s="16" t="s">
        <v>122</v>
      </c>
      <c r="AT288" s="16" t="s">
        <v>117</v>
      </c>
      <c r="AU288" s="16" t="s">
        <v>80</v>
      </c>
      <c r="AY288" s="16" t="s">
        <v>115</v>
      </c>
      <c r="BE288" s="184">
        <f>IF(N288="základní",J288,0)</f>
        <v>0</v>
      </c>
      <c r="BF288" s="184">
        <f>IF(N288="snížená",J288,0)</f>
        <v>0</v>
      </c>
      <c r="BG288" s="184">
        <f>IF(N288="zákl. přenesená",J288,0)</f>
        <v>0</v>
      </c>
      <c r="BH288" s="184">
        <f>IF(N288="sníž. přenesená",J288,0)</f>
        <v>0</v>
      </c>
      <c r="BI288" s="184">
        <f>IF(N288="nulová",J288,0)</f>
        <v>0</v>
      </c>
      <c r="BJ288" s="16" t="s">
        <v>78</v>
      </c>
      <c r="BK288" s="184">
        <f>ROUND(I288*H288,2)</f>
        <v>0</v>
      </c>
      <c r="BL288" s="16" t="s">
        <v>122</v>
      </c>
      <c r="BM288" s="16" t="s">
        <v>394</v>
      </c>
    </row>
    <row r="289" spans="2:65" s="11" customFormat="1" ht="11.25" x14ac:dyDescent="0.2">
      <c r="B289" s="188"/>
      <c r="C289" s="189"/>
      <c r="D289" s="185" t="s">
        <v>126</v>
      </c>
      <c r="E289" s="190" t="s">
        <v>19</v>
      </c>
      <c r="F289" s="191" t="s">
        <v>395</v>
      </c>
      <c r="G289" s="189"/>
      <c r="H289" s="192">
        <v>1</v>
      </c>
      <c r="I289" s="193"/>
      <c r="J289" s="189"/>
      <c r="K289" s="189"/>
      <c r="L289" s="194"/>
      <c r="M289" s="195"/>
      <c r="N289" s="196"/>
      <c r="O289" s="196"/>
      <c r="P289" s="196"/>
      <c r="Q289" s="196"/>
      <c r="R289" s="196"/>
      <c r="S289" s="196"/>
      <c r="T289" s="197"/>
      <c r="AT289" s="198" t="s">
        <v>126</v>
      </c>
      <c r="AU289" s="198" t="s">
        <v>80</v>
      </c>
      <c r="AV289" s="11" t="s">
        <v>80</v>
      </c>
      <c r="AW289" s="11" t="s">
        <v>32</v>
      </c>
      <c r="AX289" s="11" t="s">
        <v>70</v>
      </c>
      <c r="AY289" s="198" t="s">
        <v>115</v>
      </c>
    </row>
    <row r="290" spans="2:65" s="12" customFormat="1" ht="11.25" x14ac:dyDescent="0.2">
      <c r="B290" s="199"/>
      <c r="C290" s="200"/>
      <c r="D290" s="185" t="s">
        <v>126</v>
      </c>
      <c r="E290" s="201" t="s">
        <v>19</v>
      </c>
      <c r="F290" s="202" t="s">
        <v>128</v>
      </c>
      <c r="G290" s="200"/>
      <c r="H290" s="203">
        <v>1</v>
      </c>
      <c r="I290" s="204"/>
      <c r="J290" s="200"/>
      <c r="K290" s="200"/>
      <c r="L290" s="205"/>
      <c r="M290" s="206"/>
      <c r="N290" s="207"/>
      <c r="O290" s="207"/>
      <c r="P290" s="207"/>
      <c r="Q290" s="207"/>
      <c r="R290" s="207"/>
      <c r="S290" s="207"/>
      <c r="T290" s="208"/>
      <c r="AT290" s="209" t="s">
        <v>126</v>
      </c>
      <c r="AU290" s="209" t="s">
        <v>80</v>
      </c>
      <c r="AV290" s="12" t="s">
        <v>122</v>
      </c>
      <c r="AW290" s="12" t="s">
        <v>32</v>
      </c>
      <c r="AX290" s="12" t="s">
        <v>78</v>
      </c>
      <c r="AY290" s="209" t="s">
        <v>115</v>
      </c>
    </row>
    <row r="291" spans="2:65" s="1" customFormat="1" ht="33.75" customHeight="1" x14ac:dyDescent="0.2">
      <c r="B291" s="33"/>
      <c r="C291" s="173" t="s">
        <v>396</v>
      </c>
      <c r="D291" s="173" t="s">
        <v>117</v>
      </c>
      <c r="E291" s="174" t="s">
        <v>397</v>
      </c>
      <c r="F291" s="175" t="s">
        <v>398</v>
      </c>
      <c r="G291" s="176" t="s">
        <v>387</v>
      </c>
      <c r="H291" s="177">
        <v>1</v>
      </c>
      <c r="I291" s="178"/>
      <c r="J291" s="179">
        <f>ROUND(I291*H291,2)</f>
        <v>0</v>
      </c>
      <c r="K291" s="175" t="s">
        <v>19</v>
      </c>
      <c r="L291" s="37"/>
      <c r="M291" s="180" t="s">
        <v>19</v>
      </c>
      <c r="N291" s="181" t="s">
        <v>41</v>
      </c>
      <c r="O291" s="59"/>
      <c r="P291" s="182">
        <f>O291*H291</f>
        <v>0</v>
      </c>
      <c r="Q291" s="182">
        <v>0</v>
      </c>
      <c r="R291" s="182">
        <f>Q291*H291</f>
        <v>0</v>
      </c>
      <c r="S291" s="182">
        <v>0</v>
      </c>
      <c r="T291" s="183">
        <f>S291*H291</f>
        <v>0</v>
      </c>
      <c r="AR291" s="16" t="s">
        <v>122</v>
      </c>
      <c r="AT291" s="16" t="s">
        <v>117</v>
      </c>
      <c r="AU291" s="16" t="s">
        <v>80</v>
      </c>
      <c r="AY291" s="16" t="s">
        <v>115</v>
      </c>
      <c r="BE291" s="184">
        <f>IF(N291="základní",J291,0)</f>
        <v>0</v>
      </c>
      <c r="BF291" s="184">
        <f>IF(N291="snížená",J291,0)</f>
        <v>0</v>
      </c>
      <c r="BG291" s="184">
        <f>IF(N291="zákl. přenesená",J291,0)</f>
        <v>0</v>
      </c>
      <c r="BH291" s="184">
        <f>IF(N291="sníž. přenesená",J291,0)</f>
        <v>0</v>
      </c>
      <c r="BI291" s="184">
        <f>IF(N291="nulová",J291,0)</f>
        <v>0</v>
      </c>
      <c r="BJ291" s="16" t="s">
        <v>78</v>
      </c>
      <c r="BK291" s="184">
        <f>ROUND(I291*H291,2)</f>
        <v>0</v>
      </c>
      <c r="BL291" s="16" t="s">
        <v>122</v>
      </c>
      <c r="BM291" s="16" t="s">
        <v>399</v>
      </c>
    </row>
    <row r="292" spans="2:65" s="11" customFormat="1" ht="11.25" x14ac:dyDescent="0.2">
      <c r="B292" s="188"/>
      <c r="C292" s="189"/>
      <c r="D292" s="185" t="s">
        <v>126</v>
      </c>
      <c r="E292" s="190" t="s">
        <v>19</v>
      </c>
      <c r="F292" s="191" t="s">
        <v>400</v>
      </c>
      <c r="G292" s="189"/>
      <c r="H292" s="192">
        <v>1</v>
      </c>
      <c r="I292" s="193"/>
      <c r="J292" s="189"/>
      <c r="K292" s="189"/>
      <c r="L292" s="194"/>
      <c r="M292" s="195"/>
      <c r="N292" s="196"/>
      <c r="O292" s="196"/>
      <c r="P292" s="196"/>
      <c r="Q292" s="196"/>
      <c r="R292" s="196"/>
      <c r="S292" s="196"/>
      <c r="T292" s="197"/>
      <c r="AT292" s="198" t="s">
        <v>126</v>
      </c>
      <c r="AU292" s="198" t="s">
        <v>80</v>
      </c>
      <c r="AV292" s="11" t="s">
        <v>80</v>
      </c>
      <c r="AW292" s="11" t="s">
        <v>32</v>
      </c>
      <c r="AX292" s="11" t="s">
        <v>70</v>
      </c>
      <c r="AY292" s="198" t="s">
        <v>115</v>
      </c>
    </row>
    <row r="293" spans="2:65" s="12" customFormat="1" ht="11.25" x14ac:dyDescent="0.2">
      <c r="B293" s="199"/>
      <c r="C293" s="200"/>
      <c r="D293" s="185" t="s">
        <v>126</v>
      </c>
      <c r="E293" s="201" t="s">
        <v>19</v>
      </c>
      <c r="F293" s="202" t="s">
        <v>128</v>
      </c>
      <c r="G293" s="200"/>
      <c r="H293" s="203">
        <v>1</v>
      </c>
      <c r="I293" s="204"/>
      <c r="J293" s="200"/>
      <c r="K293" s="200"/>
      <c r="L293" s="205"/>
      <c r="M293" s="206"/>
      <c r="N293" s="207"/>
      <c r="O293" s="207"/>
      <c r="P293" s="207"/>
      <c r="Q293" s="207"/>
      <c r="R293" s="207"/>
      <c r="S293" s="207"/>
      <c r="T293" s="208"/>
      <c r="AT293" s="209" t="s">
        <v>126</v>
      </c>
      <c r="AU293" s="209" t="s">
        <v>80</v>
      </c>
      <c r="AV293" s="12" t="s">
        <v>122</v>
      </c>
      <c r="AW293" s="12" t="s">
        <v>32</v>
      </c>
      <c r="AX293" s="12" t="s">
        <v>78</v>
      </c>
      <c r="AY293" s="209" t="s">
        <v>115</v>
      </c>
    </row>
    <row r="294" spans="2:65" s="1" customFormat="1" ht="33.75" customHeight="1" x14ac:dyDescent="0.2">
      <c r="B294" s="33"/>
      <c r="C294" s="173" t="s">
        <v>401</v>
      </c>
      <c r="D294" s="173" t="s">
        <v>117</v>
      </c>
      <c r="E294" s="174" t="s">
        <v>402</v>
      </c>
      <c r="F294" s="175" t="s">
        <v>403</v>
      </c>
      <c r="G294" s="176" t="s">
        <v>387</v>
      </c>
      <c r="H294" s="177">
        <v>1</v>
      </c>
      <c r="I294" s="178"/>
      <c r="J294" s="179">
        <f>ROUND(I294*H294,2)</f>
        <v>0</v>
      </c>
      <c r="K294" s="175" t="s">
        <v>19</v>
      </c>
      <c r="L294" s="37"/>
      <c r="M294" s="180" t="s">
        <v>19</v>
      </c>
      <c r="N294" s="181" t="s">
        <v>41</v>
      </c>
      <c r="O294" s="59"/>
      <c r="P294" s="182">
        <f>O294*H294</f>
        <v>0</v>
      </c>
      <c r="Q294" s="182">
        <v>0</v>
      </c>
      <c r="R294" s="182">
        <f>Q294*H294</f>
        <v>0</v>
      </c>
      <c r="S294" s="182">
        <v>0</v>
      </c>
      <c r="T294" s="183">
        <f>S294*H294</f>
        <v>0</v>
      </c>
      <c r="AR294" s="16" t="s">
        <v>122</v>
      </c>
      <c r="AT294" s="16" t="s">
        <v>117</v>
      </c>
      <c r="AU294" s="16" t="s">
        <v>80</v>
      </c>
      <c r="AY294" s="16" t="s">
        <v>115</v>
      </c>
      <c r="BE294" s="184">
        <f>IF(N294="základní",J294,0)</f>
        <v>0</v>
      </c>
      <c r="BF294" s="184">
        <f>IF(N294="snížená",J294,0)</f>
        <v>0</v>
      </c>
      <c r="BG294" s="184">
        <f>IF(N294="zákl. přenesená",J294,0)</f>
        <v>0</v>
      </c>
      <c r="BH294" s="184">
        <f>IF(N294="sníž. přenesená",J294,0)</f>
        <v>0</v>
      </c>
      <c r="BI294" s="184">
        <f>IF(N294="nulová",J294,0)</f>
        <v>0</v>
      </c>
      <c r="BJ294" s="16" t="s">
        <v>78</v>
      </c>
      <c r="BK294" s="184">
        <f>ROUND(I294*H294,2)</f>
        <v>0</v>
      </c>
      <c r="BL294" s="16" t="s">
        <v>122</v>
      </c>
      <c r="BM294" s="16" t="s">
        <v>404</v>
      </c>
    </row>
    <row r="295" spans="2:65" s="11" customFormat="1" ht="11.25" x14ac:dyDescent="0.2">
      <c r="B295" s="188"/>
      <c r="C295" s="189"/>
      <c r="D295" s="185" t="s">
        <v>126</v>
      </c>
      <c r="E295" s="190" t="s">
        <v>19</v>
      </c>
      <c r="F295" s="191" t="s">
        <v>405</v>
      </c>
      <c r="G295" s="189"/>
      <c r="H295" s="192">
        <v>1</v>
      </c>
      <c r="I295" s="193"/>
      <c r="J295" s="189"/>
      <c r="K295" s="189"/>
      <c r="L295" s="194"/>
      <c r="M295" s="195"/>
      <c r="N295" s="196"/>
      <c r="O295" s="196"/>
      <c r="P295" s="196"/>
      <c r="Q295" s="196"/>
      <c r="R295" s="196"/>
      <c r="S295" s="196"/>
      <c r="T295" s="197"/>
      <c r="AT295" s="198" t="s">
        <v>126</v>
      </c>
      <c r="AU295" s="198" t="s">
        <v>80</v>
      </c>
      <c r="AV295" s="11" t="s">
        <v>80</v>
      </c>
      <c r="AW295" s="11" t="s">
        <v>32</v>
      </c>
      <c r="AX295" s="11" t="s">
        <v>70</v>
      </c>
      <c r="AY295" s="198" t="s">
        <v>115</v>
      </c>
    </row>
    <row r="296" spans="2:65" s="12" customFormat="1" ht="11.25" x14ac:dyDescent="0.2">
      <c r="B296" s="199"/>
      <c r="C296" s="200"/>
      <c r="D296" s="185" t="s">
        <v>126</v>
      </c>
      <c r="E296" s="201" t="s">
        <v>19</v>
      </c>
      <c r="F296" s="202" t="s">
        <v>128</v>
      </c>
      <c r="G296" s="200"/>
      <c r="H296" s="203">
        <v>1</v>
      </c>
      <c r="I296" s="204"/>
      <c r="J296" s="200"/>
      <c r="K296" s="200"/>
      <c r="L296" s="205"/>
      <c r="M296" s="206"/>
      <c r="N296" s="207"/>
      <c r="O296" s="207"/>
      <c r="P296" s="207"/>
      <c r="Q296" s="207"/>
      <c r="R296" s="207"/>
      <c r="S296" s="207"/>
      <c r="T296" s="208"/>
      <c r="AT296" s="209" t="s">
        <v>126</v>
      </c>
      <c r="AU296" s="209" t="s">
        <v>80</v>
      </c>
      <c r="AV296" s="12" t="s">
        <v>122</v>
      </c>
      <c r="AW296" s="12" t="s">
        <v>32</v>
      </c>
      <c r="AX296" s="12" t="s">
        <v>78</v>
      </c>
      <c r="AY296" s="209" t="s">
        <v>115</v>
      </c>
    </row>
    <row r="297" spans="2:65" s="1" customFormat="1" ht="33.75" customHeight="1" x14ac:dyDescent="0.2">
      <c r="B297" s="33"/>
      <c r="C297" s="173" t="s">
        <v>406</v>
      </c>
      <c r="D297" s="173" t="s">
        <v>117</v>
      </c>
      <c r="E297" s="174" t="s">
        <v>407</v>
      </c>
      <c r="F297" s="175" t="s">
        <v>408</v>
      </c>
      <c r="G297" s="176" t="s">
        <v>387</v>
      </c>
      <c r="H297" s="177">
        <v>1</v>
      </c>
      <c r="I297" s="178"/>
      <c r="J297" s="179">
        <f>ROUND(I297*H297,2)</f>
        <v>0</v>
      </c>
      <c r="K297" s="175" t="s">
        <v>19</v>
      </c>
      <c r="L297" s="37"/>
      <c r="M297" s="180" t="s">
        <v>19</v>
      </c>
      <c r="N297" s="181" t="s">
        <v>41</v>
      </c>
      <c r="O297" s="59"/>
      <c r="P297" s="182">
        <f>O297*H297</f>
        <v>0</v>
      </c>
      <c r="Q297" s="182">
        <v>0</v>
      </c>
      <c r="R297" s="182">
        <f>Q297*H297</f>
        <v>0</v>
      </c>
      <c r="S297" s="182">
        <v>0</v>
      </c>
      <c r="T297" s="183">
        <f>S297*H297</f>
        <v>0</v>
      </c>
      <c r="AR297" s="16" t="s">
        <v>122</v>
      </c>
      <c r="AT297" s="16" t="s">
        <v>117</v>
      </c>
      <c r="AU297" s="16" t="s">
        <v>80</v>
      </c>
      <c r="AY297" s="16" t="s">
        <v>115</v>
      </c>
      <c r="BE297" s="184">
        <f>IF(N297="základní",J297,0)</f>
        <v>0</v>
      </c>
      <c r="BF297" s="184">
        <f>IF(N297="snížená",J297,0)</f>
        <v>0</v>
      </c>
      <c r="BG297" s="184">
        <f>IF(N297="zákl. přenesená",J297,0)</f>
        <v>0</v>
      </c>
      <c r="BH297" s="184">
        <f>IF(N297="sníž. přenesená",J297,0)</f>
        <v>0</v>
      </c>
      <c r="BI297" s="184">
        <f>IF(N297="nulová",J297,0)</f>
        <v>0</v>
      </c>
      <c r="BJ297" s="16" t="s">
        <v>78</v>
      </c>
      <c r="BK297" s="184">
        <f>ROUND(I297*H297,2)</f>
        <v>0</v>
      </c>
      <c r="BL297" s="16" t="s">
        <v>122</v>
      </c>
      <c r="BM297" s="16" t="s">
        <v>409</v>
      </c>
    </row>
    <row r="298" spans="2:65" s="11" customFormat="1" ht="11.25" x14ac:dyDescent="0.2">
      <c r="B298" s="188"/>
      <c r="C298" s="189"/>
      <c r="D298" s="185" t="s">
        <v>126</v>
      </c>
      <c r="E298" s="190" t="s">
        <v>19</v>
      </c>
      <c r="F298" s="191" t="s">
        <v>410</v>
      </c>
      <c r="G298" s="189"/>
      <c r="H298" s="192">
        <v>1</v>
      </c>
      <c r="I298" s="193"/>
      <c r="J298" s="189"/>
      <c r="K298" s="189"/>
      <c r="L298" s="194"/>
      <c r="M298" s="195"/>
      <c r="N298" s="196"/>
      <c r="O298" s="196"/>
      <c r="P298" s="196"/>
      <c r="Q298" s="196"/>
      <c r="R298" s="196"/>
      <c r="S298" s="196"/>
      <c r="T298" s="197"/>
      <c r="AT298" s="198" t="s">
        <v>126</v>
      </c>
      <c r="AU298" s="198" t="s">
        <v>80</v>
      </c>
      <c r="AV298" s="11" t="s">
        <v>80</v>
      </c>
      <c r="AW298" s="11" t="s">
        <v>32</v>
      </c>
      <c r="AX298" s="11" t="s">
        <v>70</v>
      </c>
      <c r="AY298" s="198" t="s">
        <v>115</v>
      </c>
    </row>
    <row r="299" spans="2:65" s="12" customFormat="1" ht="11.25" x14ac:dyDescent="0.2">
      <c r="B299" s="199"/>
      <c r="C299" s="200"/>
      <c r="D299" s="185" t="s">
        <v>126</v>
      </c>
      <c r="E299" s="201" t="s">
        <v>19</v>
      </c>
      <c r="F299" s="202" t="s">
        <v>128</v>
      </c>
      <c r="G299" s="200"/>
      <c r="H299" s="203">
        <v>1</v>
      </c>
      <c r="I299" s="204"/>
      <c r="J299" s="200"/>
      <c r="K299" s="200"/>
      <c r="L299" s="205"/>
      <c r="M299" s="206"/>
      <c r="N299" s="207"/>
      <c r="O299" s="207"/>
      <c r="P299" s="207"/>
      <c r="Q299" s="207"/>
      <c r="R299" s="207"/>
      <c r="S299" s="207"/>
      <c r="T299" s="208"/>
      <c r="AT299" s="209" t="s">
        <v>126</v>
      </c>
      <c r="AU299" s="209" t="s">
        <v>80</v>
      </c>
      <c r="AV299" s="12" t="s">
        <v>122</v>
      </c>
      <c r="AW299" s="12" t="s">
        <v>32</v>
      </c>
      <c r="AX299" s="12" t="s">
        <v>78</v>
      </c>
      <c r="AY299" s="209" t="s">
        <v>115</v>
      </c>
    </row>
    <row r="300" spans="2:65" s="1" customFormat="1" ht="16.5" customHeight="1" x14ac:dyDescent="0.2">
      <c r="B300" s="33"/>
      <c r="C300" s="173" t="s">
        <v>411</v>
      </c>
      <c r="D300" s="173" t="s">
        <v>117</v>
      </c>
      <c r="E300" s="174" t="s">
        <v>412</v>
      </c>
      <c r="F300" s="175" t="s">
        <v>413</v>
      </c>
      <c r="G300" s="176" t="s">
        <v>387</v>
      </c>
      <c r="H300" s="177">
        <v>5</v>
      </c>
      <c r="I300" s="178"/>
      <c r="J300" s="179">
        <f>ROUND(I300*H300,2)</f>
        <v>0</v>
      </c>
      <c r="K300" s="175" t="s">
        <v>19</v>
      </c>
      <c r="L300" s="37"/>
      <c r="M300" s="180" t="s">
        <v>19</v>
      </c>
      <c r="N300" s="181" t="s">
        <v>41</v>
      </c>
      <c r="O300" s="59"/>
      <c r="P300" s="182">
        <f>O300*H300</f>
        <v>0</v>
      </c>
      <c r="Q300" s="182">
        <v>0.42368</v>
      </c>
      <c r="R300" s="182">
        <f>Q300*H300</f>
        <v>2.1183999999999998</v>
      </c>
      <c r="S300" s="182">
        <v>0</v>
      </c>
      <c r="T300" s="183">
        <f>S300*H300</f>
        <v>0</v>
      </c>
      <c r="AR300" s="16" t="s">
        <v>122</v>
      </c>
      <c r="AT300" s="16" t="s">
        <v>117</v>
      </c>
      <c r="AU300" s="16" t="s">
        <v>80</v>
      </c>
      <c r="AY300" s="16" t="s">
        <v>115</v>
      </c>
      <c r="BE300" s="184">
        <f>IF(N300="základní",J300,0)</f>
        <v>0</v>
      </c>
      <c r="BF300" s="184">
        <f>IF(N300="snížená",J300,0)</f>
        <v>0</v>
      </c>
      <c r="BG300" s="184">
        <f>IF(N300="zákl. přenesená",J300,0)</f>
        <v>0</v>
      </c>
      <c r="BH300" s="184">
        <f>IF(N300="sníž. přenesená",J300,0)</f>
        <v>0</v>
      </c>
      <c r="BI300" s="184">
        <f>IF(N300="nulová",J300,0)</f>
        <v>0</v>
      </c>
      <c r="BJ300" s="16" t="s">
        <v>78</v>
      </c>
      <c r="BK300" s="184">
        <f>ROUND(I300*H300,2)</f>
        <v>0</v>
      </c>
      <c r="BL300" s="16" t="s">
        <v>122</v>
      </c>
      <c r="BM300" s="16" t="s">
        <v>414</v>
      </c>
    </row>
    <row r="301" spans="2:65" s="1" customFormat="1" ht="97.5" x14ac:dyDescent="0.2">
      <c r="B301" s="33"/>
      <c r="C301" s="34"/>
      <c r="D301" s="185" t="s">
        <v>124</v>
      </c>
      <c r="E301" s="34"/>
      <c r="F301" s="186" t="s">
        <v>415</v>
      </c>
      <c r="G301" s="34"/>
      <c r="H301" s="34"/>
      <c r="I301" s="102"/>
      <c r="J301" s="34"/>
      <c r="K301" s="34"/>
      <c r="L301" s="37"/>
      <c r="M301" s="187"/>
      <c r="N301" s="59"/>
      <c r="O301" s="59"/>
      <c r="P301" s="59"/>
      <c r="Q301" s="59"/>
      <c r="R301" s="59"/>
      <c r="S301" s="59"/>
      <c r="T301" s="60"/>
      <c r="AT301" s="16" t="s">
        <v>124</v>
      </c>
      <c r="AU301" s="16" t="s">
        <v>80</v>
      </c>
    </row>
    <row r="302" spans="2:65" s="11" customFormat="1" ht="11.25" x14ac:dyDescent="0.2">
      <c r="B302" s="188"/>
      <c r="C302" s="189"/>
      <c r="D302" s="185" t="s">
        <v>126</v>
      </c>
      <c r="E302" s="190" t="s">
        <v>19</v>
      </c>
      <c r="F302" s="191" t="s">
        <v>416</v>
      </c>
      <c r="G302" s="189"/>
      <c r="H302" s="192">
        <v>5</v>
      </c>
      <c r="I302" s="193"/>
      <c r="J302" s="189"/>
      <c r="K302" s="189"/>
      <c r="L302" s="194"/>
      <c r="M302" s="195"/>
      <c r="N302" s="196"/>
      <c r="O302" s="196"/>
      <c r="P302" s="196"/>
      <c r="Q302" s="196"/>
      <c r="R302" s="196"/>
      <c r="S302" s="196"/>
      <c r="T302" s="197"/>
      <c r="AT302" s="198" t="s">
        <v>126</v>
      </c>
      <c r="AU302" s="198" t="s">
        <v>80</v>
      </c>
      <c r="AV302" s="11" t="s">
        <v>80</v>
      </c>
      <c r="AW302" s="11" t="s">
        <v>32</v>
      </c>
      <c r="AX302" s="11" t="s">
        <v>70</v>
      </c>
      <c r="AY302" s="198" t="s">
        <v>115</v>
      </c>
    </row>
    <row r="303" spans="2:65" s="12" customFormat="1" ht="11.25" x14ac:dyDescent="0.2">
      <c r="B303" s="199"/>
      <c r="C303" s="200"/>
      <c r="D303" s="185" t="s">
        <v>126</v>
      </c>
      <c r="E303" s="201" t="s">
        <v>19</v>
      </c>
      <c r="F303" s="202" t="s">
        <v>128</v>
      </c>
      <c r="G303" s="200"/>
      <c r="H303" s="203">
        <v>5</v>
      </c>
      <c r="I303" s="204"/>
      <c r="J303" s="200"/>
      <c r="K303" s="200"/>
      <c r="L303" s="205"/>
      <c r="M303" s="206"/>
      <c r="N303" s="207"/>
      <c r="O303" s="207"/>
      <c r="P303" s="207"/>
      <c r="Q303" s="207"/>
      <c r="R303" s="207"/>
      <c r="S303" s="207"/>
      <c r="T303" s="208"/>
      <c r="AT303" s="209" t="s">
        <v>126</v>
      </c>
      <c r="AU303" s="209" t="s">
        <v>80</v>
      </c>
      <c r="AV303" s="12" t="s">
        <v>122</v>
      </c>
      <c r="AW303" s="12" t="s">
        <v>32</v>
      </c>
      <c r="AX303" s="12" t="s">
        <v>78</v>
      </c>
      <c r="AY303" s="209" t="s">
        <v>115</v>
      </c>
    </row>
    <row r="304" spans="2:65" s="1" customFormat="1" ht="16.5" customHeight="1" x14ac:dyDescent="0.2">
      <c r="B304" s="33"/>
      <c r="C304" s="173" t="s">
        <v>417</v>
      </c>
      <c r="D304" s="173" t="s">
        <v>117</v>
      </c>
      <c r="E304" s="174" t="s">
        <v>418</v>
      </c>
      <c r="F304" s="175" t="s">
        <v>419</v>
      </c>
      <c r="G304" s="176" t="s">
        <v>387</v>
      </c>
      <c r="H304" s="177">
        <v>4</v>
      </c>
      <c r="I304" s="178"/>
      <c r="J304" s="179">
        <f>ROUND(I304*H304,2)</f>
        <v>0</v>
      </c>
      <c r="K304" s="175" t="s">
        <v>121</v>
      </c>
      <c r="L304" s="37"/>
      <c r="M304" s="180" t="s">
        <v>19</v>
      </c>
      <c r="N304" s="181" t="s">
        <v>41</v>
      </c>
      <c r="O304" s="59"/>
      <c r="P304" s="182">
        <f>O304*H304</f>
        <v>0</v>
      </c>
      <c r="Q304" s="182">
        <v>0.42080000000000001</v>
      </c>
      <c r="R304" s="182">
        <f>Q304*H304</f>
        <v>1.6832</v>
      </c>
      <c r="S304" s="182">
        <v>0</v>
      </c>
      <c r="T304" s="183">
        <f>S304*H304</f>
        <v>0</v>
      </c>
      <c r="AR304" s="16" t="s">
        <v>122</v>
      </c>
      <c r="AT304" s="16" t="s">
        <v>117</v>
      </c>
      <c r="AU304" s="16" t="s">
        <v>80</v>
      </c>
      <c r="AY304" s="16" t="s">
        <v>115</v>
      </c>
      <c r="BE304" s="184">
        <f>IF(N304="základní",J304,0)</f>
        <v>0</v>
      </c>
      <c r="BF304" s="184">
        <f>IF(N304="snížená",J304,0)</f>
        <v>0</v>
      </c>
      <c r="BG304" s="184">
        <f>IF(N304="zákl. přenesená",J304,0)</f>
        <v>0</v>
      </c>
      <c r="BH304" s="184">
        <f>IF(N304="sníž. přenesená",J304,0)</f>
        <v>0</v>
      </c>
      <c r="BI304" s="184">
        <f>IF(N304="nulová",J304,0)</f>
        <v>0</v>
      </c>
      <c r="BJ304" s="16" t="s">
        <v>78</v>
      </c>
      <c r="BK304" s="184">
        <f>ROUND(I304*H304,2)</f>
        <v>0</v>
      </c>
      <c r="BL304" s="16" t="s">
        <v>122</v>
      </c>
      <c r="BM304" s="16" t="s">
        <v>420</v>
      </c>
    </row>
    <row r="305" spans="2:65" s="1" customFormat="1" ht="97.5" x14ac:dyDescent="0.2">
      <c r="B305" s="33"/>
      <c r="C305" s="34"/>
      <c r="D305" s="185" t="s">
        <v>124</v>
      </c>
      <c r="E305" s="34"/>
      <c r="F305" s="186" t="s">
        <v>415</v>
      </c>
      <c r="G305" s="34"/>
      <c r="H305" s="34"/>
      <c r="I305" s="102"/>
      <c r="J305" s="34"/>
      <c r="K305" s="34"/>
      <c r="L305" s="37"/>
      <c r="M305" s="187"/>
      <c r="N305" s="59"/>
      <c r="O305" s="59"/>
      <c r="P305" s="59"/>
      <c r="Q305" s="59"/>
      <c r="R305" s="59"/>
      <c r="S305" s="59"/>
      <c r="T305" s="60"/>
      <c r="AT305" s="16" t="s">
        <v>124</v>
      </c>
      <c r="AU305" s="16" t="s">
        <v>80</v>
      </c>
    </row>
    <row r="306" spans="2:65" s="11" customFormat="1" ht="11.25" x14ac:dyDescent="0.2">
      <c r="B306" s="188"/>
      <c r="C306" s="189"/>
      <c r="D306" s="185" t="s">
        <v>126</v>
      </c>
      <c r="E306" s="190" t="s">
        <v>19</v>
      </c>
      <c r="F306" s="191" t="s">
        <v>421</v>
      </c>
      <c r="G306" s="189"/>
      <c r="H306" s="192">
        <v>4</v>
      </c>
      <c r="I306" s="193"/>
      <c r="J306" s="189"/>
      <c r="K306" s="189"/>
      <c r="L306" s="194"/>
      <c r="M306" s="195"/>
      <c r="N306" s="196"/>
      <c r="O306" s="196"/>
      <c r="P306" s="196"/>
      <c r="Q306" s="196"/>
      <c r="R306" s="196"/>
      <c r="S306" s="196"/>
      <c r="T306" s="197"/>
      <c r="AT306" s="198" t="s">
        <v>126</v>
      </c>
      <c r="AU306" s="198" t="s">
        <v>80</v>
      </c>
      <c r="AV306" s="11" t="s">
        <v>80</v>
      </c>
      <c r="AW306" s="11" t="s">
        <v>32</v>
      </c>
      <c r="AX306" s="11" t="s">
        <v>70</v>
      </c>
      <c r="AY306" s="198" t="s">
        <v>115</v>
      </c>
    </row>
    <row r="307" spans="2:65" s="12" customFormat="1" ht="11.25" x14ac:dyDescent="0.2">
      <c r="B307" s="199"/>
      <c r="C307" s="200"/>
      <c r="D307" s="185" t="s">
        <v>126</v>
      </c>
      <c r="E307" s="201" t="s">
        <v>19</v>
      </c>
      <c r="F307" s="202" t="s">
        <v>128</v>
      </c>
      <c r="G307" s="200"/>
      <c r="H307" s="203">
        <v>4</v>
      </c>
      <c r="I307" s="204"/>
      <c r="J307" s="200"/>
      <c r="K307" s="200"/>
      <c r="L307" s="205"/>
      <c r="M307" s="206"/>
      <c r="N307" s="207"/>
      <c r="O307" s="207"/>
      <c r="P307" s="207"/>
      <c r="Q307" s="207"/>
      <c r="R307" s="207"/>
      <c r="S307" s="207"/>
      <c r="T307" s="208"/>
      <c r="AT307" s="209" t="s">
        <v>126</v>
      </c>
      <c r="AU307" s="209" t="s">
        <v>80</v>
      </c>
      <c r="AV307" s="12" t="s">
        <v>122</v>
      </c>
      <c r="AW307" s="12" t="s">
        <v>32</v>
      </c>
      <c r="AX307" s="12" t="s">
        <v>78</v>
      </c>
      <c r="AY307" s="209" t="s">
        <v>115</v>
      </c>
    </row>
    <row r="308" spans="2:65" s="1" customFormat="1" ht="16.5" customHeight="1" x14ac:dyDescent="0.2">
      <c r="B308" s="33"/>
      <c r="C308" s="173" t="s">
        <v>422</v>
      </c>
      <c r="D308" s="173" t="s">
        <v>117</v>
      </c>
      <c r="E308" s="174" t="s">
        <v>423</v>
      </c>
      <c r="F308" s="175" t="s">
        <v>424</v>
      </c>
      <c r="G308" s="176" t="s">
        <v>387</v>
      </c>
      <c r="H308" s="177">
        <v>1</v>
      </c>
      <c r="I308" s="178"/>
      <c r="J308" s="179">
        <f>ROUND(I308*H308,2)</f>
        <v>0</v>
      </c>
      <c r="K308" s="175" t="s">
        <v>19</v>
      </c>
      <c r="L308" s="37"/>
      <c r="M308" s="180" t="s">
        <v>19</v>
      </c>
      <c r="N308" s="181" t="s">
        <v>41</v>
      </c>
      <c r="O308" s="59"/>
      <c r="P308" s="182">
        <f>O308*H308</f>
        <v>0</v>
      </c>
      <c r="Q308" s="182">
        <v>0</v>
      </c>
      <c r="R308" s="182">
        <f>Q308*H308</f>
        <v>0</v>
      </c>
      <c r="S308" s="182">
        <v>0</v>
      </c>
      <c r="T308" s="183">
        <f>S308*H308</f>
        <v>0</v>
      </c>
      <c r="AR308" s="16" t="s">
        <v>122</v>
      </c>
      <c r="AT308" s="16" t="s">
        <v>117</v>
      </c>
      <c r="AU308" s="16" t="s">
        <v>80</v>
      </c>
      <c r="AY308" s="16" t="s">
        <v>115</v>
      </c>
      <c r="BE308" s="184">
        <f>IF(N308="základní",J308,0)</f>
        <v>0</v>
      </c>
      <c r="BF308" s="184">
        <f>IF(N308="snížená",J308,0)</f>
        <v>0</v>
      </c>
      <c r="BG308" s="184">
        <f>IF(N308="zákl. přenesená",J308,0)</f>
        <v>0</v>
      </c>
      <c r="BH308" s="184">
        <f>IF(N308="sníž. přenesená",J308,0)</f>
        <v>0</v>
      </c>
      <c r="BI308" s="184">
        <f>IF(N308="nulová",J308,0)</f>
        <v>0</v>
      </c>
      <c r="BJ308" s="16" t="s">
        <v>78</v>
      </c>
      <c r="BK308" s="184">
        <f>ROUND(I308*H308,2)</f>
        <v>0</v>
      </c>
      <c r="BL308" s="16" t="s">
        <v>122</v>
      </c>
      <c r="BM308" s="16" t="s">
        <v>425</v>
      </c>
    </row>
    <row r="309" spans="2:65" s="11" customFormat="1" ht="11.25" x14ac:dyDescent="0.2">
      <c r="B309" s="188"/>
      <c r="C309" s="189"/>
      <c r="D309" s="185" t="s">
        <v>126</v>
      </c>
      <c r="E309" s="190" t="s">
        <v>19</v>
      </c>
      <c r="F309" s="191" t="s">
        <v>426</v>
      </c>
      <c r="G309" s="189"/>
      <c r="H309" s="192">
        <v>1</v>
      </c>
      <c r="I309" s="193"/>
      <c r="J309" s="189"/>
      <c r="K309" s="189"/>
      <c r="L309" s="194"/>
      <c r="M309" s="195"/>
      <c r="N309" s="196"/>
      <c r="O309" s="196"/>
      <c r="P309" s="196"/>
      <c r="Q309" s="196"/>
      <c r="R309" s="196"/>
      <c r="S309" s="196"/>
      <c r="T309" s="197"/>
      <c r="AT309" s="198" t="s">
        <v>126</v>
      </c>
      <c r="AU309" s="198" t="s">
        <v>80</v>
      </c>
      <c r="AV309" s="11" t="s">
        <v>80</v>
      </c>
      <c r="AW309" s="11" t="s">
        <v>32</v>
      </c>
      <c r="AX309" s="11" t="s">
        <v>70</v>
      </c>
      <c r="AY309" s="198" t="s">
        <v>115</v>
      </c>
    </row>
    <row r="310" spans="2:65" s="12" customFormat="1" ht="11.25" x14ac:dyDescent="0.2">
      <c r="B310" s="199"/>
      <c r="C310" s="200"/>
      <c r="D310" s="185" t="s">
        <v>126</v>
      </c>
      <c r="E310" s="201" t="s">
        <v>19</v>
      </c>
      <c r="F310" s="202" t="s">
        <v>128</v>
      </c>
      <c r="G310" s="200"/>
      <c r="H310" s="203">
        <v>1</v>
      </c>
      <c r="I310" s="204"/>
      <c r="J310" s="200"/>
      <c r="K310" s="200"/>
      <c r="L310" s="205"/>
      <c r="M310" s="206"/>
      <c r="N310" s="207"/>
      <c r="O310" s="207"/>
      <c r="P310" s="207"/>
      <c r="Q310" s="207"/>
      <c r="R310" s="207"/>
      <c r="S310" s="207"/>
      <c r="T310" s="208"/>
      <c r="AT310" s="209" t="s">
        <v>126</v>
      </c>
      <c r="AU310" s="209" t="s">
        <v>80</v>
      </c>
      <c r="AV310" s="12" t="s">
        <v>122</v>
      </c>
      <c r="AW310" s="12" t="s">
        <v>32</v>
      </c>
      <c r="AX310" s="12" t="s">
        <v>78</v>
      </c>
      <c r="AY310" s="209" t="s">
        <v>115</v>
      </c>
    </row>
    <row r="311" spans="2:65" s="1" customFormat="1" ht="16.5" customHeight="1" x14ac:dyDescent="0.2">
      <c r="B311" s="33"/>
      <c r="C311" s="173" t="s">
        <v>427</v>
      </c>
      <c r="D311" s="173" t="s">
        <v>117</v>
      </c>
      <c r="E311" s="174" t="s">
        <v>428</v>
      </c>
      <c r="F311" s="175" t="s">
        <v>429</v>
      </c>
      <c r="G311" s="176" t="s">
        <v>387</v>
      </c>
      <c r="H311" s="177">
        <v>5</v>
      </c>
      <c r="I311" s="178"/>
      <c r="J311" s="179">
        <f>ROUND(I311*H311,2)</f>
        <v>0</v>
      </c>
      <c r="K311" s="175" t="s">
        <v>19</v>
      </c>
      <c r="L311" s="37"/>
      <c r="M311" s="180" t="s">
        <v>19</v>
      </c>
      <c r="N311" s="181" t="s">
        <v>41</v>
      </c>
      <c r="O311" s="59"/>
      <c r="P311" s="182">
        <f>O311*H311</f>
        <v>0</v>
      </c>
      <c r="Q311" s="182">
        <v>0</v>
      </c>
      <c r="R311" s="182">
        <f>Q311*H311</f>
        <v>0</v>
      </c>
      <c r="S311" s="182">
        <v>0</v>
      </c>
      <c r="T311" s="183">
        <f>S311*H311</f>
        <v>0</v>
      </c>
      <c r="AR311" s="16" t="s">
        <v>122</v>
      </c>
      <c r="AT311" s="16" t="s">
        <v>117</v>
      </c>
      <c r="AU311" s="16" t="s">
        <v>80</v>
      </c>
      <c r="AY311" s="16" t="s">
        <v>115</v>
      </c>
      <c r="BE311" s="184">
        <f>IF(N311="základní",J311,0)</f>
        <v>0</v>
      </c>
      <c r="BF311" s="184">
        <f>IF(N311="snížená",J311,0)</f>
        <v>0</v>
      </c>
      <c r="BG311" s="184">
        <f>IF(N311="zákl. přenesená",J311,0)</f>
        <v>0</v>
      </c>
      <c r="BH311" s="184">
        <f>IF(N311="sníž. přenesená",J311,0)</f>
        <v>0</v>
      </c>
      <c r="BI311" s="184">
        <f>IF(N311="nulová",J311,0)</f>
        <v>0</v>
      </c>
      <c r="BJ311" s="16" t="s">
        <v>78</v>
      </c>
      <c r="BK311" s="184">
        <f>ROUND(I311*H311,2)</f>
        <v>0</v>
      </c>
      <c r="BL311" s="16" t="s">
        <v>122</v>
      </c>
      <c r="BM311" s="16" t="s">
        <v>430</v>
      </c>
    </row>
    <row r="312" spans="2:65" s="11" customFormat="1" ht="11.25" x14ac:dyDescent="0.2">
      <c r="B312" s="188"/>
      <c r="C312" s="189"/>
      <c r="D312" s="185" t="s">
        <v>126</v>
      </c>
      <c r="E312" s="190" t="s">
        <v>19</v>
      </c>
      <c r="F312" s="191" t="s">
        <v>431</v>
      </c>
      <c r="G312" s="189"/>
      <c r="H312" s="192">
        <v>5</v>
      </c>
      <c r="I312" s="193"/>
      <c r="J312" s="189"/>
      <c r="K312" s="189"/>
      <c r="L312" s="194"/>
      <c r="M312" s="195"/>
      <c r="N312" s="196"/>
      <c r="O312" s="196"/>
      <c r="P312" s="196"/>
      <c r="Q312" s="196"/>
      <c r="R312" s="196"/>
      <c r="S312" s="196"/>
      <c r="T312" s="197"/>
      <c r="AT312" s="198" t="s">
        <v>126</v>
      </c>
      <c r="AU312" s="198" t="s">
        <v>80</v>
      </c>
      <c r="AV312" s="11" t="s">
        <v>80</v>
      </c>
      <c r="AW312" s="11" t="s">
        <v>32</v>
      </c>
      <c r="AX312" s="11" t="s">
        <v>70</v>
      </c>
      <c r="AY312" s="198" t="s">
        <v>115</v>
      </c>
    </row>
    <row r="313" spans="2:65" s="12" customFormat="1" ht="11.25" x14ac:dyDescent="0.2">
      <c r="B313" s="199"/>
      <c r="C313" s="200"/>
      <c r="D313" s="185" t="s">
        <v>126</v>
      </c>
      <c r="E313" s="201" t="s">
        <v>19</v>
      </c>
      <c r="F313" s="202" t="s">
        <v>128</v>
      </c>
      <c r="G313" s="200"/>
      <c r="H313" s="203">
        <v>5</v>
      </c>
      <c r="I313" s="204"/>
      <c r="J313" s="200"/>
      <c r="K313" s="200"/>
      <c r="L313" s="205"/>
      <c r="M313" s="206"/>
      <c r="N313" s="207"/>
      <c r="O313" s="207"/>
      <c r="P313" s="207"/>
      <c r="Q313" s="207"/>
      <c r="R313" s="207"/>
      <c r="S313" s="207"/>
      <c r="T313" s="208"/>
      <c r="AT313" s="209" t="s">
        <v>126</v>
      </c>
      <c r="AU313" s="209" t="s">
        <v>80</v>
      </c>
      <c r="AV313" s="12" t="s">
        <v>122</v>
      </c>
      <c r="AW313" s="12" t="s">
        <v>32</v>
      </c>
      <c r="AX313" s="12" t="s">
        <v>78</v>
      </c>
      <c r="AY313" s="209" t="s">
        <v>115</v>
      </c>
    </row>
    <row r="314" spans="2:65" s="1" customFormat="1" ht="22.5" customHeight="1" x14ac:dyDescent="0.2">
      <c r="B314" s="33"/>
      <c r="C314" s="173" t="s">
        <v>432</v>
      </c>
      <c r="D314" s="173" t="s">
        <v>117</v>
      </c>
      <c r="E314" s="174" t="s">
        <v>433</v>
      </c>
      <c r="F314" s="175" t="s">
        <v>434</v>
      </c>
      <c r="G314" s="176" t="s">
        <v>387</v>
      </c>
      <c r="H314" s="177">
        <v>23</v>
      </c>
      <c r="I314" s="178"/>
      <c r="J314" s="179">
        <f>ROUND(I314*H314,2)</f>
        <v>0</v>
      </c>
      <c r="K314" s="175" t="s">
        <v>121</v>
      </c>
      <c r="L314" s="37"/>
      <c r="M314" s="180" t="s">
        <v>19</v>
      </c>
      <c r="N314" s="181" t="s">
        <v>41</v>
      </c>
      <c r="O314" s="59"/>
      <c r="P314" s="182">
        <f>O314*H314</f>
        <v>0</v>
      </c>
      <c r="Q314" s="182">
        <v>0.31108000000000002</v>
      </c>
      <c r="R314" s="182">
        <f>Q314*H314</f>
        <v>7.1548400000000001</v>
      </c>
      <c r="S314" s="182">
        <v>0</v>
      </c>
      <c r="T314" s="183">
        <f>S314*H314</f>
        <v>0</v>
      </c>
      <c r="AR314" s="16" t="s">
        <v>122</v>
      </c>
      <c r="AT314" s="16" t="s">
        <v>117</v>
      </c>
      <c r="AU314" s="16" t="s">
        <v>80</v>
      </c>
      <c r="AY314" s="16" t="s">
        <v>115</v>
      </c>
      <c r="BE314" s="184">
        <f>IF(N314="základní",J314,0)</f>
        <v>0</v>
      </c>
      <c r="BF314" s="184">
        <f>IF(N314="snížená",J314,0)</f>
        <v>0</v>
      </c>
      <c r="BG314" s="184">
        <f>IF(N314="zákl. přenesená",J314,0)</f>
        <v>0</v>
      </c>
      <c r="BH314" s="184">
        <f>IF(N314="sníž. přenesená",J314,0)</f>
        <v>0</v>
      </c>
      <c r="BI314" s="184">
        <f>IF(N314="nulová",J314,0)</f>
        <v>0</v>
      </c>
      <c r="BJ314" s="16" t="s">
        <v>78</v>
      </c>
      <c r="BK314" s="184">
        <f>ROUND(I314*H314,2)</f>
        <v>0</v>
      </c>
      <c r="BL314" s="16" t="s">
        <v>122</v>
      </c>
      <c r="BM314" s="16" t="s">
        <v>435</v>
      </c>
    </row>
    <row r="315" spans="2:65" s="1" customFormat="1" ht="97.5" x14ac:dyDescent="0.2">
      <c r="B315" s="33"/>
      <c r="C315" s="34"/>
      <c r="D315" s="185" t="s">
        <v>124</v>
      </c>
      <c r="E315" s="34"/>
      <c r="F315" s="186" t="s">
        <v>415</v>
      </c>
      <c r="G315" s="34"/>
      <c r="H315" s="34"/>
      <c r="I315" s="102"/>
      <c r="J315" s="34"/>
      <c r="K315" s="34"/>
      <c r="L315" s="37"/>
      <c r="M315" s="187"/>
      <c r="N315" s="59"/>
      <c r="O315" s="59"/>
      <c r="P315" s="59"/>
      <c r="Q315" s="59"/>
      <c r="R315" s="59"/>
      <c r="S315" s="59"/>
      <c r="T315" s="60"/>
      <c r="AT315" s="16" t="s">
        <v>124</v>
      </c>
      <c r="AU315" s="16" t="s">
        <v>80</v>
      </c>
    </row>
    <row r="316" spans="2:65" s="11" customFormat="1" ht="11.25" x14ac:dyDescent="0.2">
      <c r="B316" s="188"/>
      <c r="C316" s="189"/>
      <c r="D316" s="185" t="s">
        <v>126</v>
      </c>
      <c r="E316" s="190" t="s">
        <v>19</v>
      </c>
      <c r="F316" s="191" t="s">
        <v>436</v>
      </c>
      <c r="G316" s="189"/>
      <c r="H316" s="192">
        <v>23</v>
      </c>
      <c r="I316" s="193"/>
      <c r="J316" s="189"/>
      <c r="K316" s="189"/>
      <c r="L316" s="194"/>
      <c r="M316" s="195"/>
      <c r="N316" s="196"/>
      <c r="O316" s="196"/>
      <c r="P316" s="196"/>
      <c r="Q316" s="196"/>
      <c r="R316" s="196"/>
      <c r="S316" s="196"/>
      <c r="T316" s="197"/>
      <c r="AT316" s="198" t="s">
        <v>126</v>
      </c>
      <c r="AU316" s="198" t="s">
        <v>80</v>
      </c>
      <c r="AV316" s="11" t="s">
        <v>80</v>
      </c>
      <c r="AW316" s="11" t="s">
        <v>32</v>
      </c>
      <c r="AX316" s="11" t="s">
        <v>70</v>
      </c>
      <c r="AY316" s="198" t="s">
        <v>115</v>
      </c>
    </row>
    <row r="317" spans="2:65" s="12" customFormat="1" ht="11.25" x14ac:dyDescent="0.2">
      <c r="B317" s="199"/>
      <c r="C317" s="200"/>
      <c r="D317" s="185" t="s">
        <v>126</v>
      </c>
      <c r="E317" s="201" t="s">
        <v>19</v>
      </c>
      <c r="F317" s="202" t="s">
        <v>128</v>
      </c>
      <c r="G317" s="200"/>
      <c r="H317" s="203">
        <v>23</v>
      </c>
      <c r="I317" s="204"/>
      <c r="J317" s="200"/>
      <c r="K317" s="200"/>
      <c r="L317" s="205"/>
      <c r="M317" s="206"/>
      <c r="N317" s="207"/>
      <c r="O317" s="207"/>
      <c r="P317" s="207"/>
      <c r="Q317" s="207"/>
      <c r="R317" s="207"/>
      <c r="S317" s="207"/>
      <c r="T317" s="208"/>
      <c r="AT317" s="209" t="s">
        <v>126</v>
      </c>
      <c r="AU317" s="209" t="s">
        <v>80</v>
      </c>
      <c r="AV317" s="12" t="s">
        <v>122</v>
      </c>
      <c r="AW317" s="12" t="s">
        <v>32</v>
      </c>
      <c r="AX317" s="12" t="s">
        <v>78</v>
      </c>
      <c r="AY317" s="209" t="s">
        <v>115</v>
      </c>
    </row>
    <row r="318" spans="2:65" s="10" customFormat="1" ht="22.9" customHeight="1" x14ac:dyDescent="0.2">
      <c r="B318" s="157"/>
      <c r="C318" s="158"/>
      <c r="D318" s="159" t="s">
        <v>69</v>
      </c>
      <c r="E318" s="171" t="s">
        <v>162</v>
      </c>
      <c r="F318" s="171" t="s">
        <v>437</v>
      </c>
      <c r="G318" s="158"/>
      <c r="H318" s="158"/>
      <c r="I318" s="161"/>
      <c r="J318" s="172">
        <f>BK318</f>
        <v>0</v>
      </c>
      <c r="K318" s="158"/>
      <c r="L318" s="163"/>
      <c r="M318" s="164"/>
      <c r="N318" s="165"/>
      <c r="O318" s="165"/>
      <c r="P318" s="166">
        <f>SUM(P319:P430)</f>
        <v>0</v>
      </c>
      <c r="Q318" s="165"/>
      <c r="R318" s="166">
        <f>SUM(R319:R430)</f>
        <v>137.15262228</v>
      </c>
      <c r="S318" s="165"/>
      <c r="T318" s="167">
        <f>SUM(T319:T430)</f>
        <v>91.804000000000002</v>
      </c>
      <c r="AR318" s="168" t="s">
        <v>78</v>
      </c>
      <c r="AT318" s="169" t="s">
        <v>69</v>
      </c>
      <c r="AU318" s="169" t="s">
        <v>78</v>
      </c>
      <c r="AY318" s="168" t="s">
        <v>115</v>
      </c>
      <c r="BK318" s="170">
        <f>SUM(BK319:BK430)</f>
        <v>0</v>
      </c>
    </row>
    <row r="319" spans="2:65" s="1" customFormat="1" ht="16.5" customHeight="1" x14ac:dyDescent="0.2">
      <c r="B319" s="33"/>
      <c r="C319" s="173" t="s">
        <v>438</v>
      </c>
      <c r="D319" s="173" t="s">
        <v>117</v>
      </c>
      <c r="E319" s="174" t="s">
        <v>439</v>
      </c>
      <c r="F319" s="175" t="s">
        <v>440</v>
      </c>
      <c r="G319" s="176" t="s">
        <v>387</v>
      </c>
      <c r="H319" s="177">
        <v>43</v>
      </c>
      <c r="I319" s="178"/>
      <c r="J319" s="179">
        <f>ROUND(I319*H319,2)</f>
        <v>0</v>
      </c>
      <c r="K319" s="175" t="s">
        <v>19</v>
      </c>
      <c r="L319" s="37"/>
      <c r="M319" s="180" t="s">
        <v>19</v>
      </c>
      <c r="N319" s="181" t="s">
        <v>41</v>
      </c>
      <c r="O319" s="59"/>
      <c r="P319" s="182">
        <f>O319*H319</f>
        <v>0</v>
      </c>
      <c r="Q319" s="182">
        <v>0</v>
      </c>
      <c r="R319" s="182">
        <f>Q319*H319</f>
        <v>0</v>
      </c>
      <c r="S319" s="182">
        <v>0</v>
      </c>
      <c r="T319" s="183">
        <f>S319*H319</f>
        <v>0</v>
      </c>
      <c r="AR319" s="16" t="s">
        <v>122</v>
      </c>
      <c r="AT319" s="16" t="s">
        <v>117</v>
      </c>
      <c r="AU319" s="16" t="s">
        <v>80</v>
      </c>
      <c r="AY319" s="16" t="s">
        <v>115</v>
      </c>
      <c r="BE319" s="184">
        <f>IF(N319="základní",J319,0)</f>
        <v>0</v>
      </c>
      <c r="BF319" s="184">
        <f>IF(N319="snížená",J319,0)</f>
        <v>0</v>
      </c>
      <c r="BG319" s="184">
        <f>IF(N319="zákl. přenesená",J319,0)</f>
        <v>0</v>
      </c>
      <c r="BH319" s="184">
        <f>IF(N319="sníž. přenesená",J319,0)</f>
        <v>0</v>
      </c>
      <c r="BI319" s="184">
        <f>IF(N319="nulová",J319,0)</f>
        <v>0</v>
      </c>
      <c r="BJ319" s="16" t="s">
        <v>78</v>
      </c>
      <c r="BK319" s="184">
        <f>ROUND(I319*H319,2)</f>
        <v>0</v>
      </c>
      <c r="BL319" s="16" t="s">
        <v>122</v>
      </c>
      <c r="BM319" s="16" t="s">
        <v>441</v>
      </c>
    </row>
    <row r="320" spans="2:65" s="1" customFormat="1" ht="78" x14ac:dyDescent="0.2">
      <c r="B320" s="33"/>
      <c r="C320" s="34"/>
      <c r="D320" s="185" t="s">
        <v>124</v>
      </c>
      <c r="E320" s="34"/>
      <c r="F320" s="186" t="s">
        <v>442</v>
      </c>
      <c r="G320" s="34"/>
      <c r="H320" s="34"/>
      <c r="I320" s="102"/>
      <c r="J320" s="34"/>
      <c r="K320" s="34"/>
      <c r="L320" s="37"/>
      <c r="M320" s="187"/>
      <c r="N320" s="59"/>
      <c r="O320" s="59"/>
      <c r="P320" s="59"/>
      <c r="Q320" s="59"/>
      <c r="R320" s="59"/>
      <c r="S320" s="59"/>
      <c r="T320" s="60"/>
      <c r="AT320" s="16" t="s">
        <v>124</v>
      </c>
      <c r="AU320" s="16" t="s">
        <v>80</v>
      </c>
    </row>
    <row r="321" spans="2:65" s="11" customFormat="1" ht="11.25" x14ac:dyDescent="0.2">
      <c r="B321" s="188"/>
      <c r="C321" s="189"/>
      <c r="D321" s="185" t="s">
        <v>126</v>
      </c>
      <c r="E321" s="190" t="s">
        <v>19</v>
      </c>
      <c r="F321" s="191" t="s">
        <v>443</v>
      </c>
      <c r="G321" s="189"/>
      <c r="H321" s="192">
        <v>43</v>
      </c>
      <c r="I321" s="193"/>
      <c r="J321" s="189"/>
      <c r="K321" s="189"/>
      <c r="L321" s="194"/>
      <c r="M321" s="195"/>
      <c r="N321" s="196"/>
      <c r="O321" s="196"/>
      <c r="P321" s="196"/>
      <c r="Q321" s="196"/>
      <c r="R321" s="196"/>
      <c r="S321" s="196"/>
      <c r="T321" s="197"/>
      <c r="AT321" s="198" t="s">
        <v>126</v>
      </c>
      <c r="AU321" s="198" t="s">
        <v>80</v>
      </c>
      <c r="AV321" s="11" t="s">
        <v>80</v>
      </c>
      <c r="AW321" s="11" t="s">
        <v>32</v>
      </c>
      <c r="AX321" s="11" t="s">
        <v>70</v>
      </c>
      <c r="AY321" s="198" t="s">
        <v>115</v>
      </c>
    </row>
    <row r="322" spans="2:65" s="12" customFormat="1" ht="11.25" x14ac:dyDescent="0.2">
      <c r="B322" s="199"/>
      <c r="C322" s="200"/>
      <c r="D322" s="185" t="s">
        <v>126</v>
      </c>
      <c r="E322" s="201" t="s">
        <v>19</v>
      </c>
      <c r="F322" s="202" t="s">
        <v>128</v>
      </c>
      <c r="G322" s="200"/>
      <c r="H322" s="203">
        <v>43</v>
      </c>
      <c r="I322" s="204"/>
      <c r="J322" s="200"/>
      <c r="K322" s="200"/>
      <c r="L322" s="205"/>
      <c r="M322" s="206"/>
      <c r="N322" s="207"/>
      <c r="O322" s="207"/>
      <c r="P322" s="207"/>
      <c r="Q322" s="207"/>
      <c r="R322" s="207"/>
      <c r="S322" s="207"/>
      <c r="T322" s="208"/>
      <c r="AT322" s="209" t="s">
        <v>126</v>
      </c>
      <c r="AU322" s="209" t="s">
        <v>80</v>
      </c>
      <c r="AV322" s="12" t="s">
        <v>122</v>
      </c>
      <c r="AW322" s="12" t="s">
        <v>32</v>
      </c>
      <c r="AX322" s="12" t="s">
        <v>78</v>
      </c>
      <c r="AY322" s="209" t="s">
        <v>115</v>
      </c>
    </row>
    <row r="323" spans="2:65" s="1" customFormat="1" ht="16.5" customHeight="1" x14ac:dyDescent="0.2">
      <c r="B323" s="33"/>
      <c r="C323" s="173" t="s">
        <v>444</v>
      </c>
      <c r="D323" s="173" t="s">
        <v>117</v>
      </c>
      <c r="E323" s="174" t="s">
        <v>445</v>
      </c>
      <c r="F323" s="175" t="s">
        <v>446</v>
      </c>
      <c r="G323" s="176" t="s">
        <v>387</v>
      </c>
      <c r="H323" s="177">
        <v>26</v>
      </c>
      <c r="I323" s="178"/>
      <c r="J323" s="179">
        <f>ROUND(I323*H323,2)</f>
        <v>0</v>
      </c>
      <c r="K323" s="175" t="s">
        <v>121</v>
      </c>
      <c r="L323" s="37"/>
      <c r="M323" s="180" t="s">
        <v>19</v>
      </c>
      <c r="N323" s="181" t="s">
        <v>41</v>
      </c>
      <c r="O323" s="59"/>
      <c r="P323" s="182">
        <f>O323*H323</f>
        <v>0</v>
      </c>
      <c r="Q323" s="182">
        <v>6.9999999999999999E-4</v>
      </c>
      <c r="R323" s="182">
        <f>Q323*H323</f>
        <v>1.8200000000000001E-2</v>
      </c>
      <c r="S323" s="182">
        <v>0</v>
      </c>
      <c r="T323" s="183">
        <f>S323*H323</f>
        <v>0</v>
      </c>
      <c r="AR323" s="16" t="s">
        <v>122</v>
      </c>
      <c r="AT323" s="16" t="s">
        <v>117</v>
      </c>
      <c r="AU323" s="16" t="s">
        <v>80</v>
      </c>
      <c r="AY323" s="16" t="s">
        <v>115</v>
      </c>
      <c r="BE323" s="184">
        <f>IF(N323="základní",J323,0)</f>
        <v>0</v>
      </c>
      <c r="BF323" s="184">
        <f>IF(N323="snížená",J323,0)</f>
        <v>0</v>
      </c>
      <c r="BG323" s="184">
        <f>IF(N323="zákl. přenesená",J323,0)</f>
        <v>0</v>
      </c>
      <c r="BH323" s="184">
        <f>IF(N323="sníž. přenesená",J323,0)</f>
        <v>0</v>
      </c>
      <c r="BI323" s="184">
        <f>IF(N323="nulová",J323,0)</f>
        <v>0</v>
      </c>
      <c r="BJ323" s="16" t="s">
        <v>78</v>
      </c>
      <c r="BK323" s="184">
        <f>ROUND(I323*H323,2)</f>
        <v>0</v>
      </c>
      <c r="BL323" s="16" t="s">
        <v>122</v>
      </c>
      <c r="BM323" s="16" t="s">
        <v>447</v>
      </c>
    </row>
    <row r="324" spans="2:65" s="1" customFormat="1" ht="126.75" x14ac:dyDescent="0.2">
      <c r="B324" s="33"/>
      <c r="C324" s="34"/>
      <c r="D324" s="185" t="s">
        <v>124</v>
      </c>
      <c r="E324" s="34"/>
      <c r="F324" s="186" t="s">
        <v>448</v>
      </c>
      <c r="G324" s="34"/>
      <c r="H324" s="34"/>
      <c r="I324" s="102"/>
      <c r="J324" s="34"/>
      <c r="K324" s="34"/>
      <c r="L324" s="37"/>
      <c r="M324" s="187"/>
      <c r="N324" s="59"/>
      <c r="O324" s="59"/>
      <c r="P324" s="59"/>
      <c r="Q324" s="59"/>
      <c r="R324" s="59"/>
      <c r="S324" s="59"/>
      <c r="T324" s="60"/>
      <c r="AT324" s="16" t="s">
        <v>124</v>
      </c>
      <c r="AU324" s="16" t="s">
        <v>80</v>
      </c>
    </row>
    <row r="325" spans="2:65" s="11" customFormat="1" ht="11.25" x14ac:dyDescent="0.2">
      <c r="B325" s="188"/>
      <c r="C325" s="189"/>
      <c r="D325" s="185" t="s">
        <v>126</v>
      </c>
      <c r="E325" s="190" t="s">
        <v>19</v>
      </c>
      <c r="F325" s="191" t="s">
        <v>449</v>
      </c>
      <c r="G325" s="189"/>
      <c r="H325" s="192">
        <v>26</v>
      </c>
      <c r="I325" s="193"/>
      <c r="J325" s="189"/>
      <c r="K325" s="189"/>
      <c r="L325" s="194"/>
      <c r="M325" s="195"/>
      <c r="N325" s="196"/>
      <c r="O325" s="196"/>
      <c r="P325" s="196"/>
      <c r="Q325" s="196"/>
      <c r="R325" s="196"/>
      <c r="S325" s="196"/>
      <c r="T325" s="197"/>
      <c r="AT325" s="198" t="s">
        <v>126</v>
      </c>
      <c r="AU325" s="198" t="s">
        <v>80</v>
      </c>
      <c r="AV325" s="11" t="s">
        <v>80</v>
      </c>
      <c r="AW325" s="11" t="s">
        <v>32</v>
      </c>
      <c r="AX325" s="11" t="s">
        <v>70</v>
      </c>
      <c r="AY325" s="198" t="s">
        <v>115</v>
      </c>
    </row>
    <row r="326" spans="2:65" s="12" customFormat="1" ht="11.25" x14ac:dyDescent="0.2">
      <c r="B326" s="199"/>
      <c r="C326" s="200"/>
      <c r="D326" s="185" t="s">
        <v>126</v>
      </c>
      <c r="E326" s="201" t="s">
        <v>19</v>
      </c>
      <c r="F326" s="202" t="s">
        <v>128</v>
      </c>
      <c r="G326" s="200"/>
      <c r="H326" s="203">
        <v>26</v>
      </c>
      <c r="I326" s="204"/>
      <c r="J326" s="200"/>
      <c r="K326" s="200"/>
      <c r="L326" s="205"/>
      <c r="M326" s="206"/>
      <c r="N326" s="207"/>
      <c r="O326" s="207"/>
      <c r="P326" s="207"/>
      <c r="Q326" s="207"/>
      <c r="R326" s="207"/>
      <c r="S326" s="207"/>
      <c r="T326" s="208"/>
      <c r="AT326" s="209" t="s">
        <v>126</v>
      </c>
      <c r="AU326" s="209" t="s">
        <v>80</v>
      </c>
      <c r="AV326" s="12" t="s">
        <v>122</v>
      </c>
      <c r="AW326" s="12" t="s">
        <v>32</v>
      </c>
      <c r="AX326" s="12" t="s">
        <v>78</v>
      </c>
      <c r="AY326" s="209" t="s">
        <v>115</v>
      </c>
    </row>
    <row r="327" spans="2:65" s="1" customFormat="1" ht="16.5" customHeight="1" x14ac:dyDescent="0.2">
      <c r="B327" s="33"/>
      <c r="C327" s="210" t="s">
        <v>450</v>
      </c>
      <c r="D327" s="210" t="s">
        <v>238</v>
      </c>
      <c r="E327" s="211" t="s">
        <v>451</v>
      </c>
      <c r="F327" s="212" t="s">
        <v>452</v>
      </c>
      <c r="G327" s="213" t="s">
        <v>387</v>
      </c>
      <c r="H327" s="214">
        <v>26</v>
      </c>
      <c r="I327" s="215"/>
      <c r="J327" s="216">
        <f>ROUND(I327*H327,2)</f>
        <v>0</v>
      </c>
      <c r="K327" s="212" t="s">
        <v>19</v>
      </c>
      <c r="L327" s="217"/>
      <c r="M327" s="218" t="s">
        <v>19</v>
      </c>
      <c r="N327" s="219" t="s">
        <v>41</v>
      </c>
      <c r="O327" s="59"/>
      <c r="P327" s="182">
        <f>O327*H327</f>
        <v>0</v>
      </c>
      <c r="Q327" s="182">
        <v>5.0000000000000001E-3</v>
      </c>
      <c r="R327" s="182">
        <f>Q327*H327</f>
        <v>0.13</v>
      </c>
      <c r="S327" s="182">
        <v>0</v>
      </c>
      <c r="T327" s="183">
        <f>S327*H327</f>
        <v>0</v>
      </c>
      <c r="AR327" s="16" t="s">
        <v>157</v>
      </c>
      <c r="AT327" s="16" t="s">
        <v>238</v>
      </c>
      <c r="AU327" s="16" t="s">
        <v>80</v>
      </c>
      <c r="AY327" s="16" t="s">
        <v>115</v>
      </c>
      <c r="BE327" s="184">
        <f>IF(N327="základní",J327,0)</f>
        <v>0</v>
      </c>
      <c r="BF327" s="184">
        <f>IF(N327="snížená",J327,0)</f>
        <v>0</v>
      </c>
      <c r="BG327" s="184">
        <f>IF(N327="zákl. přenesená",J327,0)</f>
        <v>0</v>
      </c>
      <c r="BH327" s="184">
        <f>IF(N327="sníž. přenesená",J327,0)</f>
        <v>0</v>
      </c>
      <c r="BI327" s="184">
        <f>IF(N327="nulová",J327,0)</f>
        <v>0</v>
      </c>
      <c r="BJ327" s="16" t="s">
        <v>78</v>
      </c>
      <c r="BK327" s="184">
        <f>ROUND(I327*H327,2)</f>
        <v>0</v>
      </c>
      <c r="BL327" s="16" t="s">
        <v>122</v>
      </c>
      <c r="BM327" s="16" t="s">
        <v>453</v>
      </c>
    </row>
    <row r="328" spans="2:65" s="11" customFormat="1" ht="11.25" x14ac:dyDescent="0.2">
      <c r="B328" s="188"/>
      <c r="C328" s="189"/>
      <c r="D328" s="185" t="s">
        <v>126</v>
      </c>
      <c r="E328" s="190" t="s">
        <v>19</v>
      </c>
      <c r="F328" s="191" t="s">
        <v>449</v>
      </c>
      <c r="G328" s="189"/>
      <c r="H328" s="192">
        <v>26</v>
      </c>
      <c r="I328" s="193"/>
      <c r="J328" s="189"/>
      <c r="K328" s="189"/>
      <c r="L328" s="194"/>
      <c r="M328" s="195"/>
      <c r="N328" s="196"/>
      <c r="O328" s="196"/>
      <c r="P328" s="196"/>
      <c r="Q328" s="196"/>
      <c r="R328" s="196"/>
      <c r="S328" s="196"/>
      <c r="T328" s="197"/>
      <c r="AT328" s="198" t="s">
        <v>126</v>
      </c>
      <c r="AU328" s="198" t="s">
        <v>80</v>
      </c>
      <c r="AV328" s="11" t="s">
        <v>80</v>
      </c>
      <c r="AW328" s="11" t="s">
        <v>32</v>
      </c>
      <c r="AX328" s="11" t="s">
        <v>70</v>
      </c>
      <c r="AY328" s="198" t="s">
        <v>115</v>
      </c>
    </row>
    <row r="329" spans="2:65" s="12" customFormat="1" ht="11.25" x14ac:dyDescent="0.2">
      <c r="B329" s="199"/>
      <c r="C329" s="200"/>
      <c r="D329" s="185" t="s">
        <v>126</v>
      </c>
      <c r="E329" s="201" t="s">
        <v>19</v>
      </c>
      <c r="F329" s="202" t="s">
        <v>128</v>
      </c>
      <c r="G329" s="200"/>
      <c r="H329" s="203">
        <v>26</v>
      </c>
      <c r="I329" s="204"/>
      <c r="J329" s="200"/>
      <c r="K329" s="200"/>
      <c r="L329" s="205"/>
      <c r="M329" s="206"/>
      <c r="N329" s="207"/>
      <c r="O329" s="207"/>
      <c r="P329" s="207"/>
      <c r="Q329" s="207"/>
      <c r="R329" s="207"/>
      <c r="S329" s="207"/>
      <c r="T329" s="208"/>
      <c r="AT329" s="209" t="s">
        <v>126</v>
      </c>
      <c r="AU329" s="209" t="s">
        <v>80</v>
      </c>
      <c r="AV329" s="12" t="s">
        <v>122</v>
      </c>
      <c r="AW329" s="12" t="s">
        <v>32</v>
      </c>
      <c r="AX329" s="12" t="s">
        <v>78</v>
      </c>
      <c r="AY329" s="209" t="s">
        <v>115</v>
      </c>
    </row>
    <row r="330" spans="2:65" s="1" customFormat="1" ht="16.5" customHeight="1" x14ac:dyDescent="0.2">
      <c r="B330" s="33"/>
      <c r="C330" s="173" t="s">
        <v>454</v>
      </c>
      <c r="D330" s="173" t="s">
        <v>117</v>
      </c>
      <c r="E330" s="174" t="s">
        <v>455</v>
      </c>
      <c r="F330" s="175" t="s">
        <v>456</v>
      </c>
      <c r="G330" s="176" t="s">
        <v>387</v>
      </c>
      <c r="H330" s="177">
        <v>11</v>
      </c>
      <c r="I330" s="178"/>
      <c r="J330" s="179">
        <f>ROUND(I330*H330,2)</f>
        <v>0</v>
      </c>
      <c r="K330" s="175" t="s">
        <v>121</v>
      </c>
      <c r="L330" s="37"/>
      <c r="M330" s="180" t="s">
        <v>19</v>
      </c>
      <c r="N330" s="181" t="s">
        <v>41</v>
      </c>
      <c r="O330" s="59"/>
      <c r="P330" s="182">
        <f>O330*H330</f>
        <v>0</v>
      </c>
      <c r="Q330" s="182">
        <v>0.11241</v>
      </c>
      <c r="R330" s="182">
        <f>Q330*H330</f>
        <v>1.23651</v>
      </c>
      <c r="S330" s="182">
        <v>0</v>
      </c>
      <c r="T330" s="183">
        <f>S330*H330</f>
        <v>0</v>
      </c>
      <c r="AR330" s="16" t="s">
        <v>122</v>
      </c>
      <c r="AT330" s="16" t="s">
        <v>117</v>
      </c>
      <c r="AU330" s="16" t="s">
        <v>80</v>
      </c>
      <c r="AY330" s="16" t="s">
        <v>115</v>
      </c>
      <c r="BE330" s="184">
        <f>IF(N330="základní",J330,0)</f>
        <v>0</v>
      </c>
      <c r="BF330" s="184">
        <f>IF(N330="snížená",J330,0)</f>
        <v>0</v>
      </c>
      <c r="BG330" s="184">
        <f>IF(N330="zákl. přenesená",J330,0)</f>
        <v>0</v>
      </c>
      <c r="BH330" s="184">
        <f>IF(N330="sníž. přenesená",J330,0)</f>
        <v>0</v>
      </c>
      <c r="BI330" s="184">
        <f>IF(N330="nulová",J330,0)</f>
        <v>0</v>
      </c>
      <c r="BJ330" s="16" t="s">
        <v>78</v>
      </c>
      <c r="BK330" s="184">
        <f>ROUND(I330*H330,2)</f>
        <v>0</v>
      </c>
      <c r="BL330" s="16" t="s">
        <v>122</v>
      </c>
      <c r="BM330" s="16" t="s">
        <v>457</v>
      </c>
    </row>
    <row r="331" spans="2:65" s="1" customFormat="1" ht="97.5" x14ac:dyDescent="0.2">
      <c r="B331" s="33"/>
      <c r="C331" s="34"/>
      <c r="D331" s="185" t="s">
        <v>124</v>
      </c>
      <c r="E331" s="34"/>
      <c r="F331" s="186" t="s">
        <v>458</v>
      </c>
      <c r="G331" s="34"/>
      <c r="H331" s="34"/>
      <c r="I331" s="102"/>
      <c r="J331" s="34"/>
      <c r="K331" s="34"/>
      <c r="L331" s="37"/>
      <c r="M331" s="187"/>
      <c r="N331" s="59"/>
      <c r="O331" s="59"/>
      <c r="P331" s="59"/>
      <c r="Q331" s="59"/>
      <c r="R331" s="59"/>
      <c r="S331" s="59"/>
      <c r="T331" s="60"/>
      <c r="AT331" s="16" t="s">
        <v>124</v>
      </c>
      <c r="AU331" s="16" t="s">
        <v>80</v>
      </c>
    </row>
    <row r="332" spans="2:65" s="11" customFormat="1" ht="11.25" x14ac:dyDescent="0.2">
      <c r="B332" s="188"/>
      <c r="C332" s="189"/>
      <c r="D332" s="185" t="s">
        <v>126</v>
      </c>
      <c r="E332" s="190" t="s">
        <v>19</v>
      </c>
      <c r="F332" s="191" t="s">
        <v>459</v>
      </c>
      <c r="G332" s="189"/>
      <c r="H332" s="192">
        <v>11</v>
      </c>
      <c r="I332" s="193"/>
      <c r="J332" s="189"/>
      <c r="K332" s="189"/>
      <c r="L332" s="194"/>
      <c r="M332" s="195"/>
      <c r="N332" s="196"/>
      <c r="O332" s="196"/>
      <c r="P332" s="196"/>
      <c r="Q332" s="196"/>
      <c r="R332" s="196"/>
      <c r="S332" s="196"/>
      <c r="T332" s="197"/>
      <c r="AT332" s="198" t="s">
        <v>126</v>
      </c>
      <c r="AU332" s="198" t="s">
        <v>80</v>
      </c>
      <c r="AV332" s="11" t="s">
        <v>80</v>
      </c>
      <c r="AW332" s="11" t="s">
        <v>32</v>
      </c>
      <c r="AX332" s="11" t="s">
        <v>70</v>
      </c>
      <c r="AY332" s="198" t="s">
        <v>115</v>
      </c>
    </row>
    <row r="333" spans="2:65" s="12" customFormat="1" ht="11.25" x14ac:dyDescent="0.2">
      <c r="B333" s="199"/>
      <c r="C333" s="200"/>
      <c r="D333" s="185" t="s">
        <v>126</v>
      </c>
      <c r="E333" s="201" t="s">
        <v>19</v>
      </c>
      <c r="F333" s="202" t="s">
        <v>128</v>
      </c>
      <c r="G333" s="200"/>
      <c r="H333" s="203">
        <v>11</v>
      </c>
      <c r="I333" s="204"/>
      <c r="J333" s="200"/>
      <c r="K333" s="200"/>
      <c r="L333" s="205"/>
      <c r="M333" s="206"/>
      <c r="N333" s="207"/>
      <c r="O333" s="207"/>
      <c r="P333" s="207"/>
      <c r="Q333" s="207"/>
      <c r="R333" s="207"/>
      <c r="S333" s="207"/>
      <c r="T333" s="208"/>
      <c r="AT333" s="209" t="s">
        <v>126</v>
      </c>
      <c r="AU333" s="209" t="s">
        <v>80</v>
      </c>
      <c r="AV333" s="12" t="s">
        <v>122</v>
      </c>
      <c r="AW333" s="12" t="s">
        <v>32</v>
      </c>
      <c r="AX333" s="12" t="s">
        <v>78</v>
      </c>
      <c r="AY333" s="209" t="s">
        <v>115</v>
      </c>
    </row>
    <row r="334" spans="2:65" s="1" customFormat="1" ht="16.5" customHeight="1" x14ac:dyDescent="0.2">
      <c r="B334" s="33"/>
      <c r="C334" s="210" t="s">
        <v>460</v>
      </c>
      <c r="D334" s="210" t="s">
        <v>238</v>
      </c>
      <c r="E334" s="211" t="s">
        <v>461</v>
      </c>
      <c r="F334" s="212" t="s">
        <v>462</v>
      </c>
      <c r="G334" s="213" t="s">
        <v>387</v>
      </c>
      <c r="H334" s="214">
        <v>11</v>
      </c>
      <c r="I334" s="215"/>
      <c r="J334" s="216">
        <f>ROUND(I334*H334,2)</f>
        <v>0</v>
      </c>
      <c r="K334" s="212" t="s">
        <v>19</v>
      </c>
      <c r="L334" s="217"/>
      <c r="M334" s="218" t="s">
        <v>19</v>
      </c>
      <c r="N334" s="219" t="s">
        <v>41</v>
      </c>
      <c r="O334" s="59"/>
      <c r="P334" s="182">
        <f>O334*H334</f>
        <v>0</v>
      </c>
      <c r="Q334" s="182">
        <v>6.1000000000000004E-3</v>
      </c>
      <c r="R334" s="182">
        <f>Q334*H334</f>
        <v>6.7100000000000007E-2</v>
      </c>
      <c r="S334" s="182">
        <v>0</v>
      </c>
      <c r="T334" s="183">
        <f>S334*H334</f>
        <v>0</v>
      </c>
      <c r="AR334" s="16" t="s">
        <v>157</v>
      </c>
      <c r="AT334" s="16" t="s">
        <v>238</v>
      </c>
      <c r="AU334" s="16" t="s">
        <v>80</v>
      </c>
      <c r="AY334" s="16" t="s">
        <v>115</v>
      </c>
      <c r="BE334" s="184">
        <f>IF(N334="základní",J334,0)</f>
        <v>0</v>
      </c>
      <c r="BF334" s="184">
        <f>IF(N334="snížená",J334,0)</f>
        <v>0</v>
      </c>
      <c r="BG334" s="184">
        <f>IF(N334="zákl. přenesená",J334,0)</f>
        <v>0</v>
      </c>
      <c r="BH334" s="184">
        <f>IF(N334="sníž. přenesená",J334,0)</f>
        <v>0</v>
      </c>
      <c r="BI334" s="184">
        <f>IF(N334="nulová",J334,0)</f>
        <v>0</v>
      </c>
      <c r="BJ334" s="16" t="s">
        <v>78</v>
      </c>
      <c r="BK334" s="184">
        <f>ROUND(I334*H334,2)</f>
        <v>0</v>
      </c>
      <c r="BL334" s="16" t="s">
        <v>122</v>
      </c>
      <c r="BM334" s="16" t="s">
        <v>463</v>
      </c>
    </row>
    <row r="335" spans="2:65" s="1" customFormat="1" ht="16.5" customHeight="1" x14ac:dyDescent="0.2">
      <c r="B335" s="33"/>
      <c r="C335" s="173" t="s">
        <v>464</v>
      </c>
      <c r="D335" s="173" t="s">
        <v>117</v>
      </c>
      <c r="E335" s="174" t="s">
        <v>465</v>
      </c>
      <c r="F335" s="175" t="s">
        <v>466</v>
      </c>
      <c r="G335" s="176" t="s">
        <v>120</v>
      </c>
      <c r="H335" s="177">
        <v>49</v>
      </c>
      <c r="I335" s="178"/>
      <c r="J335" s="179">
        <f>ROUND(I335*H335,2)</f>
        <v>0</v>
      </c>
      <c r="K335" s="175" t="s">
        <v>121</v>
      </c>
      <c r="L335" s="37"/>
      <c r="M335" s="180" t="s">
        <v>19</v>
      </c>
      <c r="N335" s="181" t="s">
        <v>41</v>
      </c>
      <c r="O335" s="59"/>
      <c r="P335" s="182">
        <f>O335*H335</f>
        <v>0</v>
      </c>
      <c r="Q335" s="182">
        <v>5.9999999999999995E-4</v>
      </c>
      <c r="R335" s="182">
        <f>Q335*H335</f>
        <v>2.9399999999999999E-2</v>
      </c>
      <c r="S335" s="182">
        <v>0</v>
      </c>
      <c r="T335" s="183">
        <f>S335*H335</f>
        <v>0</v>
      </c>
      <c r="AR335" s="16" t="s">
        <v>122</v>
      </c>
      <c r="AT335" s="16" t="s">
        <v>117</v>
      </c>
      <c r="AU335" s="16" t="s">
        <v>80</v>
      </c>
      <c r="AY335" s="16" t="s">
        <v>115</v>
      </c>
      <c r="BE335" s="184">
        <f>IF(N335="základní",J335,0)</f>
        <v>0</v>
      </c>
      <c r="BF335" s="184">
        <f>IF(N335="snížená",J335,0)</f>
        <v>0</v>
      </c>
      <c r="BG335" s="184">
        <f>IF(N335="zákl. přenesená",J335,0)</f>
        <v>0</v>
      </c>
      <c r="BH335" s="184">
        <f>IF(N335="sníž. přenesená",J335,0)</f>
        <v>0</v>
      </c>
      <c r="BI335" s="184">
        <f>IF(N335="nulová",J335,0)</f>
        <v>0</v>
      </c>
      <c r="BJ335" s="16" t="s">
        <v>78</v>
      </c>
      <c r="BK335" s="184">
        <f>ROUND(I335*H335,2)</f>
        <v>0</v>
      </c>
      <c r="BL335" s="16" t="s">
        <v>122</v>
      </c>
      <c r="BM335" s="16" t="s">
        <v>467</v>
      </c>
    </row>
    <row r="336" spans="2:65" s="1" customFormat="1" ht="107.25" x14ac:dyDescent="0.2">
      <c r="B336" s="33"/>
      <c r="C336" s="34"/>
      <c r="D336" s="185" t="s">
        <v>124</v>
      </c>
      <c r="E336" s="34"/>
      <c r="F336" s="186" t="s">
        <v>468</v>
      </c>
      <c r="G336" s="34"/>
      <c r="H336" s="34"/>
      <c r="I336" s="102"/>
      <c r="J336" s="34"/>
      <c r="K336" s="34"/>
      <c r="L336" s="37"/>
      <c r="M336" s="187"/>
      <c r="N336" s="59"/>
      <c r="O336" s="59"/>
      <c r="P336" s="59"/>
      <c r="Q336" s="59"/>
      <c r="R336" s="59"/>
      <c r="S336" s="59"/>
      <c r="T336" s="60"/>
      <c r="AT336" s="16" t="s">
        <v>124</v>
      </c>
      <c r="AU336" s="16" t="s">
        <v>80</v>
      </c>
    </row>
    <row r="337" spans="2:65" s="11" customFormat="1" ht="11.25" x14ac:dyDescent="0.2">
      <c r="B337" s="188"/>
      <c r="C337" s="189"/>
      <c r="D337" s="185" t="s">
        <v>126</v>
      </c>
      <c r="E337" s="190" t="s">
        <v>19</v>
      </c>
      <c r="F337" s="191" t="s">
        <v>378</v>
      </c>
      <c r="G337" s="189"/>
      <c r="H337" s="192">
        <v>49</v>
      </c>
      <c r="I337" s="193"/>
      <c r="J337" s="189"/>
      <c r="K337" s="189"/>
      <c r="L337" s="194"/>
      <c r="M337" s="195"/>
      <c r="N337" s="196"/>
      <c r="O337" s="196"/>
      <c r="P337" s="196"/>
      <c r="Q337" s="196"/>
      <c r="R337" s="196"/>
      <c r="S337" s="196"/>
      <c r="T337" s="197"/>
      <c r="AT337" s="198" t="s">
        <v>126</v>
      </c>
      <c r="AU337" s="198" t="s">
        <v>80</v>
      </c>
      <c r="AV337" s="11" t="s">
        <v>80</v>
      </c>
      <c r="AW337" s="11" t="s">
        <v>32</v>
      </c>
      <c r="AX337" s="11" t="s">
        <v>70</v>
      </c>
      <c r="AY337" s="198" t="s">
        <v>115</v>
      </c>
    </row>
    <row r="338" spans="2:65" s="12" customFormat="1" ht="11.25" x14ac:dyDescent="0.2">
      <c r="B338" s="199"/>
      <c r="C338" s="200"/>
      <c r="D338" s="185" t="s">
        <v>126</v>
      </c>
      <c r="E338" s="201" t="s">
        <v>19</v>
      </c>
      <c r="F338" s="202" t="s">
        <v>128</v>
      </c>
      <c r="G338" s="200"/>
      <c r="H338" s="203">
        <v>49</v>
      </c>
      <c r="I338" s="204"/>
      <c r="J338" s="200"/>
      <c r="K338" s="200"/>
      <c r="L338" s="205"/>
      <c r="M338" s="206"/>
      <c r="N338" s="207"/>
      <c r="O338" s="207"/>
      <c r="P338" s="207"/>
      <c r="Q338" s="207"/>
      <c r="R338" s="207"/>
      <c r="S338" s="207"/>
      <c r="T338" s="208"/>
      <c r="AT338" s="209" t="s">
        <v>126</v>
      </c>
      <c r="AU338" s="209" t="s">
        <v>80</v>
      </c>
      <c r="AV338" s="12" t="s">
        <v>122</v>
      </c>
      <c r="AW338" s="12" t="s">
        <v>32</v>
      </c>
      <c r="AX338" s="12" t="s">
        <v>78</v>
      </c>
      <c r="AY338" s="209" t="s">
        <v>115</v>
      </c>
    </row>
    <row r="339" spans="2:65" s="1" customFormat="1" ht="16.5" customHeight="1" x14ac:dyDescent="0.2">
      <c r="B339" s="33"/>
      <c r="C339" s="173" t="s">
        <v>469</v>
      </c>
      <c r="D339" s="173" t="s">
        <v>117</v>
      </c>
      <c r="E339" s="174" t="s">
        <v>470</v>
      </c>
      <c r="F339" s="175" t="s">
        <v>471</v>
      </c>
      <c r="G339" s="176" t="s">
        <v>120</v>
      </c>
      <c r="H339" s="177">
        <v>14</v>
      </c>
      <c r="I339" s="178"/>
      <c r="J339" s="179">
        <f>ROUND(I339*H339,2)</f>
        <v>0</v>
      </c>
      <c r="K339" s="175" t="s">
        <v>19</v>
      </c>
      <c r="L339" s="37"/>
      <c r="M339" s="180" t="s">
        <v>19</v>
      </c>
      <c r="N339" s="181" t="s">
        <v>41</v>
      </c>
      <c r="O339" s="59"/>
      <c r="P339" s="182">
        <f>O339*H339</f>
        <v>0</v>
      </c>
      <c r="Q339" s="182">
        <v>1.1999999999999999E-3</v>
      </c>
      <c r="R339" s="182">
        <f>Q339*H339</f>
        <v>1.6799999999999999E-2</v>
      </c>
      <c r="S339" s="182">
        <v>0</v>
      </c>
      <c r="T339" s="183">
        <f>S339*H339</f>
        <v>0</v>
      </c>
      <c r="AR339" s="16" t="s">
        <v>122</v>
      </c>
      <c r="AT339" s="16" t="s">
        <v>117</v>
      </c>
      <c r="AU339" s="16" t="s">
        <v>80</v>
      </c>
      <c r="AY339" s="16" t="s">
        <v>115</v>
      </c>
      <c r="BE339" s="184">
        <f>IF(N339="základní",J339,0)</f>
        <v>0</v>
      </c>
      <c r="BF339" s="184">
        <f>IF(N339="snížená",J339,0)</f>
        <v>0</v>
      </c>
      <c r="BG339" s="184">
        <f>IF(N339="zákl. přenesená",J339,0)</f>
        <v>0</v>
      </c>
      <c r="BH339" s="184">
        <f>IF(N339="sníž. přenesená",J339,0)</f>
        <v>0</v>
      </c>
      <c r="BI339" s="184">
        <f>IF(N339="nulová",J339,0)</f>
        <v>0</v>
      </c>
      <c r="BJ339" s="16" t="s">
        <v>78</v>
      </c>
      <c r="BK339" s="184">
        <f>ROUND(I339*H339,2)</f>
        <v>0</v>
      </c>
      <c r="BL339" s="16" t="s">
        <v>122</v>
      </c>
      <c r="BM339" s="16" t="s">
        <v>472</v>
      </c>
    </row>
    <row r="340" spans="2:65" s="1" customFormat="1" ht="107.25" x14ac:dyDescent="0.2">
      <c r="B340" s="33"/>
      <c r="C340" s="34"/>
      <c r="D340" s="185" t="s">
        <v>124</v>
      </c>
      <c r="E340" s="34"/>
      <c r="F340" s="186" t="s">
        <v>468</v>
      </c>
      <c r="G340" s="34"/>
      <c r="H340" s="34"/>
      <c r="I340" s="102"/>
      <c r="J340" s="34"/>
      <c r="K340" s="34"/>
      <c r="L340" s="37"/>
      <c r="M340" s="187"/>
      <c r="N340" s="59"/>
      <c r="O340" s="59"/>
      <c r="P340" s="59"/>
      <c r="Q340" s="59"/>
      <c r="R340" s="59"/>
      <c r="S340" s="59"/>
      <c r="T340" s="60"/>
      <c r="AT340" s="16" t="s">
        <v>124</v>
      </c>
      <c r="AU340" s="16" t="s">
        <v>80</v>
      </c>
    </row>
    <row r="341" spans="2:65" s="11" customFormat="1" ht="11.25" x14ac:dyDescent="0.2">
      <c r="B341" s="188"/>
      <c r="C341" s="189"/>
      <c r="D341" s="185" t="s">
        <v>126</v>
      </c>
      <c r="E341" s="190" t="s">
        <v>19</v>
      </c>
      <c r="F341" s="191" t="s">
        <v>188</v>
      </c>
      <c r="G341" s="189"/>
      <c r="H341" s="192">
        <v>14</v>
      </c>
      <c r="I341" s="193"/>
      <c r="J341" s="189"/>
      <c r="K341" s="189"/>
      <c r="L341" s="194"/>
      <c r="M341" s="195"/>
      <c r="N341" s="196"/>
      <c r="O341" s="196"/>
      <c r="P341" s="196"/>
      <c r="Q341" s="196"/>
      <c r="R341" s="196"/>
      <c r="S341" s="196"/>
      <c r="T341" s="197"/>
      <c r="AT341" s="198" t="s">
        <v>126</v>
      </c>
      <c r="AU341" s="198" t="s">
        <v>80</v>
      </c>
      <c r="AV341" s="11" t="s">
        <v>80</v>
      </c>
      <c r="AW341" s="11" t="s">
        <v>32</v>
      </c>
      <c r="AX341" s="11" t="s">
        <v>70</v>
      </c>
      <c r="AY341" s="198" t="s">
        <v>115</v>
      </c>
    </row>
    <row r="342" spans="2:65" s="12" customFormat="1" ht="11.25" x14ac:dyDescent="0.2">
      <c r="B342" s="199"/>
      <c r="C342" s="200"/>
      <c r="D342" s="185" t="s">
        <v>126</v>
      </c>
      <c r="E342" s="201" t="s">
        <v>19</v>
      </c>
      <c r="F342" s="202" t="s">
        <v>128</v>
      </c>
      <c r="G342" s="200"/>
      <c r="H342" s="203">
        <v>14</v>
      </c>
      <c r="I342" s="204"/>
      <c r="J342" s="200"/>
      <c r="K342" s="200"/>
      <c r="L342" s="205"/>
      <c r="M342" s="206"/>
      <c r="N342" s="207"/>
      <c r="O342" s="207"/>
      <c r="P342" s="207"/>
      <c r="Q342" s="207"/>
      <c r="R342" s="207"/>
      <c r="S342" s="207"/>
      <c r="T342" s="208"/>
      <c r="AT342" s="209" t="s">
        <v>126</v>
      </c>
      <c r="AU342" s="209" t="s">
        <v>80</v>
      </c>
      <c r="AV342" s="12" t="s">
        <v>122</v>
      </c>
      <c r="AW342" s="12" t="s">
        <v>32</v>
      </c>
      <c r="AX342" s="12" t="s">
        <v>78</v>
      </c>
      <c r="AY342" s="209" t="s">
        <v>115</v>
      </c>
    </row>
    <row r="343" spans="2:65" s="1" customFormat="1" ht="16.5" customHeight="1" x14ac:dyDescent="0.2">
      <c r="B343" s="33"/>
      <c r="C343" s="173" t="s">
        <v>473</v>
      </c>
      <c r="D343" s="173" t="s">
        <v>117</v>
      </c>
      <c r="E343" s="174" t="s">
        <v>474</v>
      </c>
      <c r="F343" s="175" t="s">
        <v>475</v>
      </c>
      <c r="G343" s="176" t="s">
        <v>120</v>
      </c>
      <c r="H343" s="177">
        <v>49</v>
      </c>
      <c r="I343" s="178"/>
      <c r="J343" s="179">
        <f>ROUND(I343*H343,2)</f>
        <v>0</v>
      </c>
      <c r="K343" s="175" t="s">
        <v>121</v>
      </c>
      <c r="L343" s="37"/>
      <c r="M343" s="180" t="s">
        <v>19</v>
      </c>
      <c r="N343" s="181" t="s">
        <v>41</v>
      </c>
      <c r="O343" s="59"/>
      <c r="P343" s="182">
        <f>O343*H343</f>
        <v>0</v>
      </c>
      <c r="Q343" s="182">
        <v>2.5999999999999999E-3</v>
      </c>
      <c r="R343" s="182">
        <f>Q343*H343</f>
        <v>0.12739999999999999</v>
      </c>
      <c r="S343" s="182">
        <v>0</v>
      </c>
      <c r="T343" s="183">
        <f>S343*H343</f>
        <v>0</v>
      </c>
      <c r="AR343" s="16" t="s">
        <v>122</v>
      </c>
      <c r="AT343" s="16" t="s">
        <v>117</v>
      </c>
      <c r="AU343" s="16" t="s">
        <v>80</v>
      </c>
      <c r="AY343" s="16" t="s">
        <v>115</v>
      </c>
      <c r="BE343" s="184">
        <f>IF(N343="základní",J343,0)</f>
        <v>0</v>
      </c>
      <c r="BF343" s="184">
        <f>IF(N343="snížená",J343,0)</f>
        <v>0</v>
      </c>
      <c r="BG343" s="184">
        <f>IF(N343="zákl. přenesená",J343,0)</f>
        <v>0</v>
      </c>
      <c r="BH343" s="184">
        <f>IF(N343="sníž. přenesená",J343,0)</f>
        <v>0</v>
      </c>
      <c r="BI343" s="184">
        <f>IF(N343="nulová",J343,0)</f>
        <v>0</v>
      </c>
      <c r="BJ343" s="16" t="s">
        <v>78</v>
      </c>
      <c r="BK343" s="184">
        <f>ROUND(I343*H343,2)</f>
        <v>0</v>
      </c>
      <c r="BL343" s="16" t="s">
        <v>122</v>
      </c>
      <c r="BM343" s="16" t="s">
        <v>476</v>
      </c>
    </row>
    <row r="344" spans="2:65" s="1" customFormat="1" ht="107.25" x14ac:dyDescent="0.2">
      <c r="B344" s="33"/>
      <c r="C344" s="34"/>
      <c r="D344" s="185" t="s">
        <v>124</v>
      </c>
      <c r="E344" s="34"/>
      <c r="F344" s="186" t="s">
        <v>477</v>
      </c>
      <c r="G344" s="34"/>
      <c r="H344" s="34"/>
      <c r="I344" s="102"/>
      <c r="J344" s="34"/>
      <c r="K344" s="34"/>
      <c r="L344" s="37"/>
      <c r="M344" s="187"/>
      <c r="N344" s="59"/>
      <c r="O344" s="59"/>
      <c r="P344" s="59"/>
      <c r="Q344" s="59"/>
      <c r="R344" s="59"/>
      <c r="S344" s="59"/>
      <c r="T344" s="60"/>
      <c r="AT344" s="16" t="s">
        <v>124</v>
      </c>
      <c r="AU344" s="16" t="s">
        <v>80</v>
      </c>
    </row>
    <row r="345" spans="2:65" s="1" customFormat="1" ht="16.5" customHeight="1" x14ac:dyDescent="0.2">
      <c r="B345" s="33"/>
      <c r="C345" s="173" t="s">
        <v>478</v>
      </c>
      <c r="D345" s="173" t="s">
        <v>117</v>
      </c>
      <c r="E345" s="174" t="s">
        <v>479</v>
      </c>
      <c r="F345" s="175" t="s">
        <v>480</v>
      </c>
      <c r="G345" s="176" t="s">
        <v>120</v>
      </c>
      <c r="H345" s="177">
        <v>14</v>
      </c>
      <c r="I345" s="178"/>
      <c r="J345" s="179">
        <f>ROUND(I345*H345,2)</f>
        <v>0</v>
      </c>
      <c r="K345" s="175" t="s">
        <v>19</v>
      </c>
      <c r="L345" s="37"/>
      <c r="M345" s="180" t="s">
        <v>19</v>
      </c>
      <c r="N345" s="181" t="s">
        <v>41</v>
      </c>
      <c r="O345" s="59"/>
      <c r="P345" s="182">
        <f>O345*H345</f>
        <v>0</v>
      </c>
      <c r="Q345" s="182">
        <v>2.5999999999999999E-3</v>
      </c>
      <c r="R345" s="182">
        <f>Q345*H345</f>
        <v>3.6400000000000002E-2</v>
      </c>
      <c r="S345" s="182">
        <v>0</v>
      </c>
      <c r="T345" s="183">
        <f>S345*H345</f>
        <v>0</v>
      </c>
      <c r="AR345" s="16" t="s">
        <v>122</v>
      </c>
      <c r="AT345" s="16" t="s">
        <v>117</v>
      </c>
      <c r="AU345" s="16" t="s">
        <v>80</v>
      </c>
      <c r="AY345" s="16" t="s">
        <v>115</v>
      </c>
      <c r="BE345" s="184">
        <f>IF(N345="základní",J345,0)</f>
        <v>0</v>
      </c>
      <c r="BF345" s="184">
        <f>IF(N345="snížená",J345,0)</f>
        <v>0</v>
      </c>
      <c r="BG345" s="184">
        <f>IF(N345="zákl. přenesená",J345,0)</f>
        <v>0</v>
      </c>
      <c r="BH345" s="184">
        <f>IF(N345="sníž. přenesená",J345,0)</f>
        <v>0</v>
      </c>
      <c r="BI345" s="184">
        <f>IF(N345="nulová",J345,0)</f>
        <v>0</v>
      </c>
      <c r="BJ345" s="16" t="s">
        <v>78</v>
      </c>
      <c r="BK345" s="184">
        <f>ROUND(I345*H345,2)</f>
        <v>0</v>
      </c>
      <c r="BL345" s="16" t="s">
        <v>122</v>
      </c>
      <c r="BM345" s="16" t="s">
        <v>481</v>
      </c>
    </row>
    <row r="346" spans="2:65" s="1" customFormat="1" ht="107.25" x14ac:dyDescent="0.2">
      <c r="B346" s="33"/>
      <c r="C346" s="34"/>
      <c r="D346" s="185" t="s">
        <v>124</v>
      </c>
      <c r="E346" s="34"/>
      <c r="F346" s="186" t="s">
        <v>477</v>
      </c>
      <c r="G346" s="34"/>
      <c r="H346" s="34"/>
      <c r="I346" s="102"/>
      <c r="J346" s="34"/>
      <c r="K346" s="34"/>
      <c r="L346" s="37"/>
      <c r="M346" s="187"/>
      <c r="N346" s="59"/>
      <c r="O346" s="59"/>
      <c r="P346" s="59"/>
      <c r="Q346" s="59"/>
      <c r="R346" s="59"/>
      <c r="S346" s="59"/>
      <c r="T346" s="60"/>
      <c r="AT346" s="16" t="s">
        <v>124</v>
      </c>
      <c r="AU346" s="16" t="s">
        <v>80</v>
      </c>
    </row>
    <row r="347" spans="2:65" s="11" customFormat="1" ht="11.25" x14ac:dyDescent="0.2">
      <c r="B347" s="188"/>
      <c r="C347" s="189"/>
      <c r="D347" s="185" t="s">
        <v>126</v>
      </c>
      <c r="E347" s="190" t="s">
        <v>19</v>
      </c>
      <c r="F347" s="191" t="s">
        <v>188</v>
      </c>
      <c r="G347" s="189"/>
      <c r="H347" s="192">
        <v>14</v>
      </c>
      <c r="I347" s="193"/>
      <c r="J347" s="189"/>
      <c r="K347" s="189"/>
      <c r="L347" s="194"/>
      <c r="M347" s="195"/>
      <c r="N347" s="196"/>
      <c r="O347" s="196"/>
      <c r="P347" s="196"/>
      <c r="Q347" s="196"/>
      <c r="R347" s="196"/>
      <c r="S347" s="196"/>
      <c r="T347" s="197"/>
      <c r="AT347" s="198" t="s">
        <v>126</v>
      </c>
      <c r="AU347" s="198" t="s">
        <v>80</v>
      </c>
      <c r="AV347" s="11" t="s">
        <v>80</v>
      </c>
      <c r="AW347" s="11" t="s">
        <v>32</v>
      </c>
      <c r="AX347" s="11" t="s">
        <v>70</v>
      </c>
      <c r="AY347" s="198" t="s">
        <v>115</v>
      </c>
    </row>
    <row r="348" spans="2:65" s="12" customFormat="1" ht="11.25" x14ac:dyDescent="0.2">
      <c r="B348" s="199"/>
      <c r="C348" s="200"/>
      <c r="D348" s="185" t="s">
        <v>126</v>
      </c>
      <c r="E348" s="201" t="s">
        <v>19</v>
      </c>
      <c r="F348" s="202" t="s">
        <v>128</v>
      </c>
      <c r="G348" s="200"/>
      <c r="H348" s="203">
        <v>14</v>
      </c>
      <c r="I348" s="204"/>
      <c r="J348" s="200"/>
      <c r="K348" s="200"/>
      <c r="L348" s="205"/>
      <c r="M348" s="206"/>
      <c r="N348" s="207"/>
      <c r="O348" s="207"/>
      <c r="P348" s="207"/>
      <c r="Q348" s="207"/>
      <c r="R348" s="207"/>
      <c r="S348" s="207"/>
      <c r="T348" s="208"/>
      <c r="AT348" s="209" t="s">
        <v>126</v>
      </c>
      <c r="AU348" s="209" t="s">
        <v>80</v>
      </c>
      <c r="AV348" s="12" t="s">
        <v>122</v>
      </c>
      <c r="AW348" s="12" t="s">
        <v>32</v>
      </c>
      <c r="AX348" s="12" t="s">
        <v>78</v>
      </c>
      <c r="AY348" s="209" t="s">
        <v>115</v>
      </c>
    </row>
    <row r="349" spans="2:65" s="1" customFormat="1" ht="22.5" customHeight="1" x14ac:dyDescent="0.2">
      <c r="B349" s="33"/>
      <c r="C349" s="173" t="s">
        <v>482</v>
      </c>
      <c r="D349" s="173" t="s">
        <v>117</v>
      </c>
      <c r="E349" s="174" t="s">
        <v>483</v>
      </c>
      <c r="F349" s="175" t="s">
        <v>484</v>
      </c>
      <c r="G349" s="176" t="s">
        <v>179</v>
      </c>
      <c r="H349" s="177">
        <v>22</v>
      </c>
      <c r="I349" s="178"/>
      <c r="J349" s="179">
        <f>ROUND(I349*H349,2)</f>
        <v>0</v>
      </c>
      <c r="K349" s="175" t="s">
        <v>121</v>
      </c>
      <c r="L349" s="37"/>
      <c r="M349" s="180" t="s">
        <v>19</v>
      </c>
      <c r="N349" s="181" t="s">
        <v>41</v>
      </c>
      <c r="O349" s="59"/>
      <c r="P349" s="182">
        <f>O349*H349</f>
        <v>0</v>
      </c>
      <c r="Q349" s="182">
        <v>0.10988000000000001</v>
      </c>
      <c r="R349" s="182">
        <f>Q349*H349</f>
        <v>2.41736</v>
      </c>
      <c r="S349" s="182">
        <v>0</v>
      </c>
      <c r="T349" s="183">
        <f>S349*H349</f>
        <v>0</v>
      </c>
      <c r="AR349" s="16" t="s">
        <v>122</v>
      </c>
      <c r="AT349" s="16" t="s">
        <v>117</v>
      </c>
      <c r="AU349" s="16" t="s">
        <v>80</v>
      </c>
      <c r="AY349" s="16" t="s">
        <v>115</v>
      </c>
      <c r="BE349" s="184">
        <f>IF(N349="základní",J349,0)</f>
        <v>0</v>
      </c>
      <c r="BF349" s="184">
        <f>IF(N349="snížená",J349,0)</f>
        <v>0</v>
      </c>
      <c r="BG349" s="184">
        <f>IF(N349="zákl. přenesená",J349,0)</f>
        <v>0</v>
      </c>
      <c r="BH349" s="184">
        <f>IF(N349="sníž. přenesená",J349,0)</f>
        <v>0</v>
      </c>
      <c r="BI349" s="184">
        <f>IF(N349="nulová",J349,0)</f>
        <v>0</v>
      </c>
      <c r="BJ349" s="16" t="s">
        <v>78</v>
      </c>
      <c r="BK349" s="184">
        <f>ROUND(I349*H349,2)</f>
        <v>0</v>
      </c>
      <c r="BL349" s="16" t="s">
        <v>122</v>
      </c>
      <c r="BM349" s="16" t="s">
        <v>485</v>
      </c>
    </row>
    <row r="350" spans="2:65" s="1" customFormat="1" ht="117" x14ac:dyDescent="0.2">
      <c r="B350" s="33"/>
      <c r="C350" s="34"/>
      <c r="D350" s="185" t="s">
        <v>124</v>
      </c>
      <c r="E350" s="34"/>
      <c r="F350" s="186" t="s">
        <v>486</v>
      </c>
      <c r="G350" s="34"/>
      <c r="H350" s="34"/>
      <c r="I350" s="102"/>
      <c r="J350" s="34"/>
      <c r="K350" s="34"/>
      <c r="L350" s="37"/>
      <c r="M350" s="187"/>
      <c r="N350" s="59"/>
      <c r="O350" s="59"/>
      <c r="P350" s="59"/>
      <c r="Q350" s="59"/>
      <c r="R350" s="59"/>
      <c r="S350" s="59"/>
      <c r="T350" s="60"/>
      <c r="AT350" s="16" t="s">
        <v>124</v>
      </c>
      <c r="AU350" s="16" t="s">
        <v>80</v>
      </c>
    </row>
    <row r="351" spans="2:65" s="11" customFormat="1" ht="11.25" x14ac:dyDescent="0.2">
      <c r="B351" s="188"/>
      <c r="C351" s="189"/>
      <c r="D351" s="185" t="s">
        <v>126</v>
      </c>
      <c r="E351" s="190" t="s">
        <v>19</v>
      </c>
      <c r="F351" s="191" t="s">
        <v>487</v>
      </c>
      <c r="G351" s="189"/>
      <c r="H351" s="192">
        <v>22</v>
      </c>
      <c r="I351" s="193"/>
      <c r="J351" s="189"/>
      <c r="K351" s="189"/>
      <c r="L351" s="194"/>
      <c r="M351" s="195"/>
      <c r="N351" s="196"/>
      <c r="O351" s="196"/>
      <c r="P351" s="196"/>
      <c r="Q351" s="196"/>
      <c r="R351" s="196"/>
      <c r="S351" s="196"/>
      <c r="T351" s="197"/>
      <c r="AT351" s="198" t="s">
        <v>126</v>
      </c>
      <c r="AU351" s="198" t="s">
        <v>80</v>
      </c>
      <c r="AV351" s="11" t="s">
        <v>80</v>
      </c>
      <c r="AW351" s="11" t="s">
        <v>32</v>
      </c>
      <c r="AX351" s="11" t="s">
        <v>70</v>
      </c>
      <c r="AY351" s="198" t="s">
        <v>115</v>
      </c>
    </row>
    <row r="352" spans="2:65" s="12" customFormat="1" ht="11.25" x14ac:dyDescent="0.2">
      <c r="B352" s="199"/>
      <c r="C352" s="200"/>
      <c r="D352" s="185" t="s">
        <v>126</v>
      </c>
      <c r="E352" s="201" t="s">
        <v>19</v>
      </c>
      <c r="F352" s="202" t="s">
        <v>128</v>
      </c>
      <c r="G352" s="200"/>
      <c r="H352" s="203">
        <v>22</v>
      </c>
      <c r="I352" s="204"/>
      <c r="J352" s="200"/>
      <c r="K352" s="200"/>
      <c r="L352" s="205"/>
      <c r="M352" s="206"/>
      <c r="N352" s="207"/>
      <c r="O352" s="207"/>
      <c r="P352" s="207"/>
      <c r="Q352" s="207"/>
      <c r="R352" s="207"/>
      <c r="S352" s="207"/>
      <c r="T352" s="208"/>
      <c r="AT352" s="209" t="s">
        <v>126</v>
      </c>
      <c r="AU352" s="209" t="s">
        <v>80</v>
      </c>
      <c r="AV352" s="12" t="s">
        <v>122</v>
      </c>
      <c r="AW352" s="12" t="s">
        <v>32</v>
      </c>
      <c r="AX352" s="12" t="s">
        <v>78</v>
      </c>
      <c r="AY352" s="209" t="s">
        <v>115</v>
      </c>
    </row>
    <row r="353" spans="2:65" s="1" customFormat="1" ht="16.5" customHeight="1" x14ac:dyDescent="0.2">
      <c r="B353" s="33"/>
      <c r="C353" s="210" t="s">
        <v>488</v>
      </c>
      <c r="D353" s="210" t="s">
        <v>238</v>
      </c>
      <c r="E353" s="211" t="s">
        <v>489</v>
      </c>
      <c r="F353" s="212" t="s">
        <v>329</v>
      </c>
      <c r="G353" s="213" t="s">
        <v>120</v>
      </c>
      <c r="H353" s="214">
        <v>4.532</v>
      </c>
      <c r="I353" s="215"/>
      <c r="J353" s="216">
        <f>ROUND(I353*H353,2)</f>
        <v>0</v>
      </c>
      <c r="K353" s="212" t="s">
        <v>121</v>
      </c>
      <c r="L353" s="217"/>
      <c r="M353" s="218" t="s">
        <v>19</v>
      </c>
      <c r="N353" s="219" t="s">
        <v>41</v>
      </c>
      <c r="O353" s="59"/>
      <c r="P353" s="182">
        <f>O353*H353</f>
        <v>0</v>
      </c>
      <c r="Q353" s="182">
        <v>0.41699999999999998</v>
      </c>
      <c r="R353" s="182">
        <f>Q353*H353</f>
        <v>1.8898439999999999</v>
      </c>
      <c r="S353" s="182">
        <v>0</v>
      </c>
      <c r="T353" s="183">
        <f>S353*H353</f>
        <v>0</v>
      </c>
      <c r="AR353" s="16" t="s">
        <v>157</v>
      </c>
      <c r="AT353" s="16" t="s">
        <v>238</v>
      </c>
      <c r="AU353" s="16" t="s">
        <v>80</v>
      </c>
      <c r="AY353" s="16" t="s">
        <v>115</v>
      </c>
      <c r="BE353" s="184">
        <f>IF(N353="základní",J353,0)</f>
        <v>0</v>
      </c>
      <c r="BF353" s="184">
        <f>IF(N353="snížená",J353,0)</f>
        <v>0</v>
      </c>
      <c r="BG353" s="184">
        <f>IF(N353="zákl. přenesená",J353,0)</f>
        <v>0</v>
      </c>
      <c r="BH353" s="184">
        <f>IF(N353="sníž. přenesená",J353,0)</f>
        <v>0</v>
      </c>
      <c r="BI353" s="184">
        <f>IF(N353="nulová",J353,0)</f>
        <v>0</v>
      </c>
      <c r="BJ353" s="16" t="s">
        <v>78</v>
      </c>
      <c r="BK353" s="184">
        <f>ROUND(I353*H353,2)</f>
        <v>0</v>
      </c>
      <c r="BL353" s="16" t="s">
        <v>122</v>
      </c>
      <c r="BM353" s="16" t="s">
        <v>490</v>
      </c>
    </row>
    <row r="354" spans="2:65" s="11" customFormat="1" ht="11.25" x14ac:dyDescent="0.2">
      <c r="B354" s="188"/>
      <c r="C354" s="189"/>
      <c r="D354" s="185" t="s">
        <v>126</v>
      </c>
      <c r="E354" s="190" t="s">
        <v>19</v>
      </c>
      <c r="F354" s="191" t="s">
        <v>491</v>
      </c>
      <c r="G354" s="189"/>
      <c r="H354" s="192">
        <v>4.532</v>
      </c>
      <c r="I354" s="193"/>
      <c r="J354" s="189"/>
      <c r="K354" s="189"/>
      <c r="L354" s="194"/>
      <c r="M354" s="195"/>
      <c r="N354" s="196"/>
      <c r="O354" s="196"/>
      <c r="P354" s="196"/>
      <c r="Q354" s="196"/>
      <c r="R354" s="196"/>
      <c r="S354" s="196"/>
      <c r="T354" s="197"/>
      <c r="AT354" s="198" t="s">
        <v>126</v>
      </c>
      <c r="AU354" s="198" t="s">
        <v>80</v>
      </c>
      <c r="AV354" s="11" t="s">
        <v>80</v>
      </c>
      <c r="AW354" s="11" t="s">
        <v>32</v>
      </c>
      <c r="AX354" s="11" t="s">
        <v>70</v>
      </c>
      <c r="AY354" s="198" t="s">
        <v>115</v>
      </c>
    </row>
    <row r="355" spans="2:65" s="12" customFormat="1" ht="11.25" x14ac:dyDescent="0.2">
      <c r="B355" s="199"/>
      <c r="C355" s="200"/>
      <c r="D355" s="185" t="s">
        <v>126</v>
      </c>
      <c r="E355" s="201" t="s">
        <v>19</v>
      </c>
      <c r="F355" s="202" t="s">
        <v>128</v>
      </c>
      <c r="G355" s="200"/>
      <c r="H355" s="203">
        <v>4.532</v>
      </c>
      <c r="I355" s="204"/>
      <c r="J355" s="200"/>
      <c r="K355" s="200"/>
      <c r="L355" s="205"/>
      <c r="M355" s="206"/>
      <c r="N355" s="207"/>
      <c r="O355" s="207"/>
      <c r="P355" s="207"/>
      <c r="Q355" s="207"/>
      <c r="R355" s="207"/>
      <c r="S355" s="207"/>
      <c r="T355" s="208"/>
      <c r="AT355" s="209" t="s">
        <v>126</v>
      </c>
      <c r="AU355" s="209" t="s">
        <v>80</v>
      </c>
      <c r="AV355" s="12" t="s">
        <v>122</v>
      </c>
      <c r="AW355" s="12" t="s">
        <v>32</v>
      </c>
      <c r="AX355" s="12" t="s">
        <v>78</v>
      </c>
      <c r="AY355" s="209" t="s">
        <v>115</v>
      </c>
    </row>
    <row r="356" spans="2:65" s="1" customFormat="1" ht="22.5" customHeight="1" x14ac:dyDescent="0.2">
      <c r="B356" s="33"/>
      <c r="C356" s="173" t="s">
        <v>492</v>
      </c>
      <c r="D356" s="173" t="s">
        <v>117</v>
      </c>
      <c r="E356" s="174" t="s">
        <v>493</v>
      </c>
      <c r="F356" s="175" t="s">
        <v>494</v>
      </c>
      <c r="G356" s="176" t="s">
        <v>179</v>
      </c>
      <c r="H356" s="177">
        <v>280.88</v>
      </c>
      <c r="I356" s="178"/>
      <c r="J356" s="179">
        <f>ROUND(I356*H356,2)</f>
        <v>0</v>
      </c>
      <c r="K356" s="175" t="s">
        <v>121</v>
      </c>
      <c r="L356" s="37"/>
      <c r="M356" s="180" t="s">
        <v>19</v>
      </c>
      <c r="N356" s="181" t="s">
        <v>41</v>
      </c>
      <c r="O356" s="59"/>
      <c r="P356" s="182">
        <f>O356*H356</f>
        <v>0</v>
      </c>
      <c r="Q356" s="182">
        <v>0.16849</v>
      </c>
      <c r="R356" s="182">
        <f>Q356*H356</f>
        <v>47.325471200000003</v>
      </c>
      <c r="S356" s="182">
        <v>0</v>
      </c>
      <c r="T356" s="183">
        <f>S356*H356</f>
        <v>0</v>
      </c>
      <c r="AR356" s="16" t="s">
        <v>122</v>
      </c>
      <c r="AT356" s="16" t="s">
        <v>117</v>
      </c>
      <c r="AU356" s="16" t="s">
        <v>80</v>
      </c>
      <c r="AY356" s="16" t="s">
        <v>115</v>
      </c>
      <c r="BE356" s="184">
        <f>IF(N356="základní",J356,0)</f>
        <v>0</v>
      </c>
      <c r="BF356" s="184">
        <f>IF(N356="snížená",J356,0)</f>
        <v>0</v>
      </c>
      <c r="BG356" s="184">
        <f>IF(N356="zákl. přenesená",J356,0)</f>
        <v>0</v>
      </c>
      <c r="BH356" s="184">
        <f>IF(N356="sníž. přenesená",J356,0)</f>
        <v>0</v>
      </c>
      <c r="BI356" s="184">
        <f>IF(N356="nulová",J356,0)</f>
        <v>0</v>
      </c>
      <c r="BJ356" s="16" t="s">
        <v>78</v>
      </c>
      <c r="BK356" s="184">
        <f>ROUND(I356*H356,2)</f>
        <v>0</v>
      </c>
      <c r="BL356" s="16" t="s">
        <v>122</v>
      </c>
      <c r="BM356" s="16" t="s">
        <v>495</v>
      </c>
    </row>
    <row r="357" spans="2:65" s="1" customFormat="1" ht="97.5" x14ac:dyDescent="0.2">
      <c r="B357" s="33"/>
      <c r="C357" s="34"/>
      <c r="D357" s="185" t="s">
        <v>124</v>
      </c>
      <c r="E357" s="34"/>
      <c r="F357" s="186" t="s">
        <v>496</v>
      </c>
      <c r="G357" s="34"/>
      <c r="H357" s="34"/>
      <c r="I357" s="102"/>
      <c r="J357" s="34"/>
      <c r="K357" s="34"/>
      <c r="L357" s="37"/>
      <c r="M357" s="187"/>
      <c r="N357" s="59"/>
      <c r="O357" s="59"/>
      <c r="P357" s="59"/>
      <c r="Q357" s="59"/>
      <c r="R357" s="59"/>
      <c r="S357" s="59"/>
      <c r="T357" s="60"/>
      <c r="AT357" s="16" t="s">
        <v>124</v>
      </c>
      <c r="AU357" s="16" t="s">
        <v>80</v>
      </c>
    </row>
    <row r="358" spans="2:65" s="13" customFormat="1" ht="11.25" x14ac:dyDescent="0.2">
      <c r="B358" s="220"/>
      <c r="C358" s="221"/>
      <c r="D358" s="185" t="s">
        <v>126</v>
      </c>
      <c r="E358" s="222" t="s">
        <v>19</v>
      </c>
      <c r="F358" s="223" t="s">
        <v>497</v>
      </c>
      <c r="G358" s="221"/>
      <c r="H358" s="222" t="s">
        <v>19</v>
      </c>
      <c r="I358" s="224"/>
      <c r="J358" s="221"/>
      <c r="K358" s="221"/>
      <c r="L358" s="225"/>
      <c r="M358" s="226"/>
      <c r="N358" s="227"/>
      <c r="O358" s="227"/>
      <c r="P358" s="227"/>
      <c r="Q358" s="227"/>
      <c r="R358" s="227"/>
      <c r="S358" s="227"/>
      <c r="T358" s="228"/>
      <c r="AT358" s="229" t="s">
        <v>126</v>
      </c>
      <c r="AU358" s="229" t="s">
        <v>80</v>
      </c>
      <c r="AV358" s="13" t="s">
        <v>78</v>
      </c>
      <c r="AW358" s="13" t="s">
        <v>32</v>
      </c>
      <c r="AX358" s="13" t="s">
        <v>70</v>
      </c>
      <c r="AY358" s="229" t="s">
        <v>115</v>
      </c>
    </row>
    <row r="359" spans="2:65" s="11" customFormat="1" ht="11.25" x14ac:dyDescent="0.2">
      <c r="B359" s="188"/>
      <c r="C359" s="189"/>
      <c r="D359" s="185" t="s">
        <v>126</v>
      </c>
      <c r="E359" s="190" t="s">
        <v>19</v>
      </c>
      <c r="F359" s="191" t="s">
        <v>498</v>
      </c>
      <c r="G359" s="189"/>
      <c r="H359" s="192">
        <v>280.88</v>
      </c>
      <c r="I359" s="193"/>
      <c r="J359" s="189"/>
      <c r="K359" s="189"/>
      <c r="L359" s="194"/>
      <c r="M359" s="195"/>
      <c r="N359" s="196"/>
      <c r="O359" s="196"/>
      <c r="P359" s="196"/>
      <c r="Q359" s="196"/>
      <c r="R359" s="196"/>
      <c r="S359" s="196"/>
      <c r="T359" s="197"/>
      <c r="AT359" s="198" t="s">
        <v>126</v>
      </c>
      <c r="AU359" s="198" t="s">
        <v>80</v>
      </c>
      <c r="AV359" s="11" t="s">
        <v>80</v>
      </c>
      <c r="AW359" s="11" t="s">
        <v>32</v>
      </c>
      <c r="AX359" s="11" t="s">
        <v>70</v>
      </c>
      <c r="AY359" s="198" t="s">
        <v>115</v>
      </c>
    </row>
    <row r="360" spans="2:65" s="12" customFormat="1" ht="11.25" x14ac:dyDescent="0.2">
      <c r="B360" s="199"/>
      <c r="C360" s="200"/>
      <c r="D360" s="185" t="s">
        <v>126</v>
      </c>
      <c r="E360" s="201" t="s">
        <v>19</v>
      </c>
      <c r="F360" s="202" t="s">
        <v>128</v>
      </c>
      <c r="G360" s="200"/>
      <c r="H360" s="203">
        <v>280.88</v>
      </c>
      <c r="I360" s="204"/>
      <c r="J360" s="200"/>
      <c r="K360" s="200"/>
      <c r="L360" s="205"/>
      <c r="M360" s="206"/>
      <c r="N360" s="207"/>
      <c r="O360" s="207"/>
      <c r="P360" s="207"/>
      <c r="Q360" s="207"/>
      <c r="R360" s="207"/>
      <c r="S360" s="207"/>
      <c r="T360" s="208"/>
      <c r="AT360" s="209" t="s">
        <v>126</v>
      </c>
      <c r="AU360" s="209" t="s">
        <v>80</v>
      </c>
      <c r="AV360" s="12" t="s">
        <v>122</v>
      </c>
      <c r="AW360" s="12" t="s">
        <v>32</v>
      </c>
      <c r="AX360" s="12" t="s">
        <v>78</v>
      </c>
      <c r="AY360" s="209" t="s">
        <v>115</v>
      </c>
    </row>
    <row r="361" spans="2:65" s="1" customFormat="1" ht="16.5" customHeight="1" x14ac:dyDescent="0.2">
      <c r="B361" s="33"/>
      <c r="C361" s="210" t="s">
        <v>499</v>
      </c>
      <c r="D361" s="210" t="s">
        <v>238</v>
      </c>
      <c r="E361" s="211" t="s">
        <v>500</v>
      </c>
      <c r="F361" s="212" t="s">
        <v>501</v>
      </c>
      <c r="G361" s="213" t="s">
        <v>179</v>
      </c>
      <c r="H361" s="214">
        <v>137.69999999999999</v>
      </c>
      <c r="I361" s="215"/>
      <c r="J361" s="216">
        <f>ROUND(I361*H361,2)</f>
        <v>0</v>
      </c>
      <c r="K361" s="212" t="s">
        <v>19</v>
      </c>
      <c r="L361" s="217"/>
      <c r="M361" s="218" t="s">
        <v>19</v>
      </c>
      <c r="N361" s="219" t="s">
        <v>41</v>
      </c>
      <c r="O361" s="59"/>
      <c r="P361" s="182">
        <f>O361*H361</f>
        <v>0</v>
      </c>
      <c r="Q361" s="182">
        <v>0.2</v>
      </c>
      <c r="R361" s="182">
        <f>Q361*H361</f>
        <v>27.54</v>
      </c>
      <c r="S361" s="182">
        <v>0</v>
      </c>
      <c r="T361" s="183">
        <f>S361*H361</f>
        <v>0</v>
      </c>
      <c r="AR361" s="16" t="s">
        <v>157</v>
      </c>
      <c r="AT361" s="16" t="s">
        <v>238</v>
      </c>
      <c r="AU361" s="16" t="s">
        <v>80</v>
      </c>
      <c r="AY361" s="16" t="s">
        <v>115</v>
      </c>
      <c r="BE361" s="184">
        <f>IF(N361="základní",J361,0)</f>
        <v>0</v>
      </c>
      <c r="BF361" s="184">
        <f>IF(N361="snížená",J361,0)</f>
        <v>0</v>
      </c>
      <c r="BG361" s="184">
        <f>IF(N361="zákl. přenesená",J361,0)</f>
        <v>0</v>
      </c>
      <c r="BH361" s="184">
        <f>IF(N361="sníž. přenesená",J361,0)</f>
        <v>0</v>
      </c>
      <c r="BI361" s="184">
        <f>IF(N361="nulová",J361,0)</f>
        <v>0</v>
      </c>
      <c r="BJ361" s="16" t="s">
        <v>78</v>
      </c>
      <c r="BK361" s="184">
        <f>ROUND(I361*H361,2)</f>
        <v>0</v>
      </c>
      <c r="BL361" s="16" t="s">
        <v>122</v>
      </c>
      <c r="BM361" s="16" t="s">
        <v>502</v>
      </c>
    </row>
    <row r="362" spans="2:65" s="11" customFormat="1" ht="11.25" x14ac:dyDescent="0.2">
      <c r="B362" s="188"/>
      <c r="C362" s="189"/>
      <c r="D362" s="185" t="s">
        <v>126</v>
      </c>
      <c r="E362" s="190" t="s">
        <v>19</v>
      </c>
      <c r="F362" s="191" t="s">
        <v>503</v>
      </c>
      <c r="G362" s="189"/>
      <c r="H362" s="192">
        <v>137.69999999999999</v>
      </c>
      <c r="I362" s="193"/>
      <c r="J362" s="189"/>
      <c r="K362" s="189"/>
      <c r="L362" s="194"/>
      <c r="M362" s="195"/>
      <c r="N362" s="196"/>
      <c r="O362" s="196"/>
      <c r="P362" s="196"/>
      <c r="Q362" s="196"/>
      <c r="R362" s="196"/>
      <c r="S362" s="196"/>
      <c r="T362" s="197"/>
      <c r="AT362" s="198" t="s">
        <v>126</v>
      </c>
      <c r="AU362" s="198" t="s">
        <v>80</v>
      </c>
      <c r="AV362" s="11" t="s">
        <v>80</v>
      </c>
      <c r="AW362" s="11" t="s">
        <v>32</v>
      </c>
      <c r="AX362" s="11" t="s">
        <v>70</v>
      </c>
      <c r="AY362" s="198" t="s">
        <v>115</v>
      </c>
    </row>
    <row r="363" spans="2:65" s="12" customFormat="1" ht="11.25" x14ac:dyDescent="0.2">
      <c r="B363" s="199"/>
      <c r="C363" s="200"/>
      <c r="D363" s="185" t="s">
        <v>126</v>
      </c>
      <c r="E363" s="201" t="s">
        <v>19</v>
      </c>
      <c r="F363" s="202" t="s">
        <v>128</v>
      </c>
      <c r="G363" s="200"/>
      <c r="H363" s="203">
        <v>137.69999999999999</v>
      </c>
      <c r="I363" s="204"/>
      <c r="J363" s="200"/>
      <c r="K363" s="200"/>
      <c r="L363" s="205"/>
      <c r="M363" s="206"/>
      <c r="N363" s="207"/>
      <c r="O363" s="207"/>
      <c r="P363" s="207"/>
      <c r="Q363" s="207"/>
      <c r="R363" s="207"/>
      <c r="S363" s="207"/>
      <c r="T363" s="208"/>
      <c r="AT363" s="209" t="s">
        <v>126</v>
      </c>
      <c r="AU363" s="209" t="s">
        <v>80</v>
      </c>
      <c r="AV363" s="12" t="s">
        <v>122</v>
      </c>
      <c r="AW363" s="12" t="s">
        <v>32</v>
      </c>
      <c r="AX363" s="12" t="s">
        <v>78</v>
      </c>
      <c r="AY363" s="209" t="s">
        <v>115</v>
      </c>
    </row>
    <row r="364" spans="2:65" s="1" customFormat="1" ht="16.5" customHeight="1" x14ac:dyDescent="0.2">
      <c r="B364" s="33"/>
      <c r="C364" s="210" t="s">
        <v>504</v>
      </c>
      <c r="D364" s="210" t="s">
        <v>238</v>
      </c>
      <c r="E364" s="211" t="s">
        <v>505</v>
      </c>
      <c r="F364" s="212" t="s">
        <v>506</v>
      </c>
      <c r="G364" s="213" t="s">
        <v>179</v>
      </c>
      <c r="H364" s="214">
        <v>79.56</v>
      </c>
      <c r="I364" s="215"/>
      <c r="J364" s="216">
        <f>ROUND(I364*H364,2)</f>
        <v>0</v>
      </c>
      <c r="K364" s="212" t="s">
        <v>19</v>
      </c>
      <c r="L364" s="217"/>
      <c r="M364" s="218" t="s">
        <v>19</v>
      </c>
      <c r="N364" s="219" t="s">
        <v>41</v>
      </c>
      <c r="O364" s="59"/>
      <c r="P364" s="182">
        <f>O364*H364</f>
        <v>0</v>
      </c>
      <c r="Q364" s="182">
        <v>0.15</v>
      </c>
      <c r="R364" s="182">
        <f>Q364*H364</f>
        <v>11.933999999999999</v>
      </c>
      <c r="S364" s="182">
        <v>0</v>
      </c>
      <c r="T364" s="183">
        <f>S364*H364</f>
        <v>0</v>
      </c>
      <c r="AR364" s="16" t="s">
        <v>157</v>
      </c>
      <c r="AT364" s="16" t="s">
        <v>238</v>
      </c>
      <c r="AU364" s="16" t="s">
        <v>80</v>
      </c>
      <c r="AY364" s="16" t="s">
        <v>115</v>
      </c>
      <c r="BE364" s="184">
        <f>IF(N364="základní",J364,0)</f>
        <v>0</v>
      </c>
      <c r="BF364" s="184">
        <f>IF(N364="snížená",J364,0)</f>
        <v>0</v>
      </c>
      <c r="BG364" s="184">
        <f>IF(N364="zákl. přenesená",J364,0)</f>
        <v>0</v>
      </c>
      <c r="BH364" s="184">
        <f>IF(N364="sníž. přenesená",J364,0)</f>
        <v>0</v>
      </c>
      <c r="BI364" s="184">
        <f>IF(N364="nulová",J364,0)</f>
        <v>0</v>
      </c>
      <c r="BJ364" s="16" t="s">
        <v>78</v>
      </c>
      <c r="BK364" s="184">
        <f>ROUND(I364*H364,2)</f>
        <v>0</v>
      </c>
      <c r="BL364" s="16" t="s">
        <v>122</v>
      </c>
      <c r="BM364" s="16" t="s">
        <v>507</v>
      </c>
    </row>
    <row r="365" spans="2:65" s="11" customFormat="1" ht="11.25" x14ac:dyDescent="0.2">
      <c r="B365" s="188"/>
      <c r="C365" s="189"/>
      <c r="D365" s="185" t="s">
        <v>126</v>
      </c>
      <c r="E365" s="190" t="s">
        <v>19</v>
      </c>
      <c r="F365" s="191" t="s">
        <v>508</v>
      </c>
      <c r="G365" s="189"/>
      <c r="H365" s="192">
        <v>79.56</v>
      </c>
      <c r="I365" s="193"/>
      <c r="J365" s="189"/>
      <c r="K365" s="189"/>
      <c r="L365" s="194"/>
      <c r="M365" s="195"/>
      <c r="N365" s="196"/>
      <c r="O365" s="196"/>
      <c r="P365" s="196"/>
      <c r="Q365" s="196"/>
      <c r="R365" s="196"/>
      <c r="S365" s="196"/>
      <c r="T365" s="197"/>
      <c r="AT365" s="198" t="s">
        <v>126</v>
      </c>
      <c r="AU365" s="198" t="s">
        <v>80</v>
      </c>
      <c r="AV365" s="11" t="s">
        <v>80</v>
      </c>
      <c r="AW365" s="11" t="s">
        <v>32</v>
      </c>
      <c r="AX365" s="11" t="s">
        <v>70</v>
      </c>
      <c r="AY365" s="198" t="s">
        <v>115</v>
      </c>
    </row>
    <row r="366" spans="2:65" s="12" customFormat="1" ht="11.25" x14ac:dyDescent="0.2">
      <c r="B366" s="199"/>
      <c r="C366" s="200"/>
      <c r="D366" s="185" t="s">
        <v>126</v>
      </c>
      <c r="E366" s="201" t="s">
        <v>19</v>
      </c>
      <c r="F366" s="202" t="s">
        <v>128</v>
      </c>
      <c r="G366" s="200"/>
      <c r="H366" s="203">
        <v>79.56</v>
      </c>
      <c r="I366" s="204"/>
      <c r="J366" s="200"/>
      <c r="K366" s="200"/>
      <c r="L366" s="205"/>
      <c r="M366" s="206"/>
      <c r="N366" s="207"/>
      <c r="O366" s="207"/>
      <c r="P366" s="207"/>
      <c r="Q366" s="207"/>
      <c r="R366" s="207"/>
      <c r="S366" s="207"/>
      <c r="T366" s="208"/>
      <c r="AT366" s="209" t="s">
        <v>126</v>
      </c>
      <c r="AU366" s="209" t="s">
        <v>80</v>
      </c>
      <c r="AV366" s="12" t="s">
        <v>122</v>
      </c>
      <c r="AW366" s="12" t="s">
        <v>32</v>
      </c>
      <c r="AX366" s="12" t="s">
        <v>78</v>
      </c>
      <c r="AY366" s="209" t="s">
        <v>115</v>
      </c>
    </row>
    <row r="367" spans="2:65" s="1" customFormat="1" ht="16.5" customHeight="1" x14ac:dyDescent="0.2">
      <c r="B367" s="33"/>
      <c r="C367" s="210" t="s">
        <v>509</v>
      </c>
      <c r="D367" s="210" t="s">
        <v>238</v>
      </c>
      <c r="E367" s="211" t="s">
        <v>510</v>
      </c>
      <c r="F367" s="212" t="s">
        <v>511</v>
      </c>
      <c r="G367" s="213" t="s">
        <v>179</v>
      </c>
      <c r="H367" s="214">
        <v>4.1310000000000002</v>
      </c>
      <c r="I367" s="215"/>
      <c r="J367" s="216">
        <f>ROUND(I367*H367,2)</f>
        <v>0</v>
      </c>
      <c r="K367" s="212" t="s">
        <v>19</v>
      </c>
      <c r="L367" s="217"/>
      <c r="M367" s="218" t="s">
        <v>19</v>
      </c>
      <c r="N367" s="219" t="s">
        <v>41</v>
      </c>
      <c r="O367" s="59"/>
      <c r="P367" s="182">
        <f>O367*H367</f>
        <v>0</v>
      </c>
      <c r="Q367" s="182">
        <v>0</v>
      </c>
      <c r="R367" s="182">
        <f>Q367*H367</f>
        <v>0</v>
      </c>
      <c r="S367" s="182">
        <v>0</v>
      </c>
      <c r="T367" s="183">
        <f>S367*H367</f>
        <v>0</v>
      </c>
      <c r="AR367" s="16" t="s">
        <v>157</v>
      </c>
      <c r="AT367" s="16" t="s">
        <v>238</v>
      </c>
      <c r="AU367" s="16" t="s">
        <v>80</v>
      </c>
      <c r="AY367" s="16" t="s">
        <v>115</v>
      </c>
      <c r="BE367" s="184">
        <f>IF(N367="základní",J367,0)</f>
        <v>0</v>
      </c>
      <c r="BF367" s="184">
        <f>IF(N367="snížená",J367,0)</f>
        <v>0</v>
      </c>
      <c r="BG367" s="184">
        <f>IF(N367="zákl. přenesená",J367,0)</f>
        <v>0</v>
      </c>
      <c r="BH367" s="184">
        <f>IF(N367="sníž. přenesená",J367,0)</f>
        <v>0</v>
      </c>
      <c r="BI367" s="184">
        <f>IF(N367="nulová",J367,0)</f>
        <v>0</v>
      </c>
      <c r="BJ367" s="16" t="s">
        <v>78</v>
      </c>
      <c r="BK367" s="184">
        <f>ROUND(I367*H367,2)</f>
        <v>0</v>
      </c>
      <c r="BL367" s="16" t="s">
        <v>122</v>
      </c>
      <c r="BM367" s="16" t="s">
        <v>512</v>
      </c>
    </row>
    <row r="368" spans="2:65" s="11" customFormat="1" ht="11.25" x14ac:dyDescent="0.2">
      <c r="B368" s="188"/>
      <c r="C368" s="189"/>
      <c r="D368" s="185" t="s">
        <v>126</v>
      </c>
      <c r="E368" s="190" t="s">
        <v>19</v>
      </c>
      <c r="F368" s="191" t="s">
        <v>513</v>
      </c>
      <c r="G368" s="189"/>
      <c r="H368" s="192">
        <v>4.1310000000000002</v>
      </c>
      <c r="I368" s="193"/>
      <c r="J368" s="189"/>
      <c r="K368" s="189"/>
      <c r="L368" s="194"/>
      <c r="M368" s="195"/>
      <c r="N368" s="196"/>
      <c r="O368" s="196"/>
      <c r="P368" s="196"/>
      <c r="Q368" s="196"/>
      <c r="R368" s="196"/>
      <c r="S368" s="196"/>
      <c r="T368" s="197"/>
      <c r="AT368" s="198" t="s">
        <v>126</v>
      </c>
      <c r="AU368" s="198" t="s">
        <v>80</v>
      </c>
      <c r="AV368" s="11" t="s">
        <v>80</v>
      </c>
      <c r="AW368" s="11" t="s">
        <v>32</v>
      </c>
      <c r="AX368" s="11" t="s">
        <v>70</v>
      </c>
      <c r="AY368" s="198" t="s">
        <v>115</v>
      </c>
    </row>
    <row r="369" spans="2:65" s="12" customFormat="1" ht="11.25" x14ac:dyDescent="0.2">
      <c r="B369" s="199"/>
      <c r="C369" s="200"/>
      <c r="D369" s="185" t="s">
        <v>126</v>
      </c>
      <c r="E369" s="201" t="s">
        <v>19</v>
      </c>
      <c r="F369" s="202" t="s">
        <v>128</v>
      </c>
      <c r="G369" s="200"/>
      <c r="H369" s="203">
        <v>4.1310000000000002</v>
      </c>
      <c r="I369" s="204"/>
      <c r="J369" s="200"/>
      <c r="K369" s="200"/>
      <c r="L369" s="205"/>
      <c r="M369" s="206"/>
      <c r="N369" s="207"/>
      <c r="O369" s="207"/>
      <c r="P369" s="207"/>
      <c r="Q369" s="207"/>
      <c r="R369" s="207"/>
      <c r="S369" s="207"/>
      <c r="T369" s="208"/>
      <c r="AT369" s="209" t="s">
        <v>126</v>
      </c>
      <c r="AU369" s="209" t="s">
        <v>80</v>
      </c>
      <c r="AV369" s="12" t="s">
        <v>122</v>
      </c>
      <c r="AW369" s="12" t="s">
        <v>32</v>
      </c>
      <c r="AX369" s="12" t="s">
        <v>78</v>
      </c>
      <c r="AY369" s="209" t="s">
        <v>115</v>
      </c>
    </row>
    <row r="370" spans="2:65" s="1" customFormat="1" ht="16.5" customHeight="1" x14ac:dyDescent="0.2">
      <c r="B370" s="33"/>
      <c r="C370" s="210" t="s">
        <v>514</v>
      </c>
      <c r="D370" s="210" t="s">
        <v>238</v>
      </c>
      <c r="E370" s="211" t="s">
        <v>515</v>
      </c>
      <c r="F370" s="212" t="s">
        <v>516</v>
      </c>
      <c r="G370" s="213" t="s">
        <v>179</v>
      </c>
      <c r="H370" s="214">
        <v>7.8230000000000004</v>
      </c>
      <c r="I370" s="215"/>
      <c r="J370" s="216">
        <f>ROUND(I370*H370,2)</f>
        <v>0</v>
      </c>
      <c r="K370" s="212" t="s">
        <v>19</v>
      </c>
      <c r="L370" s="217"/>
      <c r="M370" s="218" t="s">
        <v>19</v>
      </c>
      <c r="N370" s="219" t="s">
        <v>41</v>
      </c>
      <c r="O370" s="59"/>
      <c r="P370" s="182">
        <f>O370*H370</f>
        <v>0</v>
      </c>
      <c r="Q370" s="182">
        <v>0</v>
      </c>
      <c r="R370" s="182">
        <f>Q370*H370</f>
        <v>0</v>
      </c>
      <c r="S370" s="182">
        <v>0</v>
      </c>
      <c r="T370" s="183">
        <f>S370*H370</f>
        <v>0</v>
      </c>
      <c r="AR370" s="16" t="s">
        <v>157</v>
      </c>
      <c r="AT370" s="16" t="s">
        <v>238</v>
      </c>
      <c r="AU370" s="16" t="s">
        <v>80</v>
      </c>
      <c r="AY370" s="16" t="s">
        <v>115</v>
      </c>
      <c r="BE370" s="184">
        <f>IF(N370="základní",J370,0)</f>
        <v>0</v>
      </c>
      <c r="BF370" s="184">
        <f>IF(N370="snížená",J370,0)</f>
        <v>0</v>
      </c>
      <c r="BG370" s="184">
        <f>IF(N370="zákl. přenesená",J370,0)</f>
        <v>0</v>
      </c>
      <c r="BH370" s="184">
        <f>IF(N370="sníž. přenesená",J370,0)</f>
        <v>0</v>
      </c>
      <c r="BI370" s="184">
        <f>IF(N370="nulová",J370,0)</f>
        <v>0</v>
      </c>
      <c r="BJ370" s="16" t="s">
        <v>78</v>
      </c>
      <c r="BK370" s="184">
        <f>ROUND(I370*H370,2)</f>
        <v>0</v>
      </c>
      <c r="BL370" s="16" t="s">
        <v>122</v>
      </c>
      <c r="BM370" s="16" t="s">
        <v>517</v>
      </c>
    </row>
    <row r="371" spans="2:65" s="11" customFormat="1" ht="11.25" x14ac:dyDescent="0.2">
      <c r="B371" s="188"/>
      <c r="C371" s="189"/>
      <c r="D371" s="185" t="s">
        <v>126</v>
      </c>
      <c r="E371" s="190" t="s">
        <v>19</v>
      </c>
      <c r="F371" s="191" t="s">
        <v>518</v>
      </c>
      <c r="G371" s="189"/>
      <c r="H371" s="192">
        <v>7.8230000000000004</v>
      </c>
      <c r="I371" s="193"/>
      <c r="J371" s="189"/>
      <c r="K371" s="189"/>
      <c r="L371" s="194"/>
      <c r="M371" s="195"/>
      <c r="N371" s="196"/>
      <c r="O371" s="196"/>
      <c r="P371" s="196"/>
      <c r="Q371" s="196"/>
      <c r="R371" s="196"/>
      <c r="S371" s="196"/>
      <c r="T371" s="197"/>
      <c r="AT371" s="198" t="s">
        <v>126</v>
      </c>
      <c r="AU371" s="198" t="s">
        <v>80</v>
      </c>
      <c r="AV371" s="11" t="s">
        <v>80</v>
      </c>
      <c r="AW371" s="11" t="s">
        <v>32</v>
      </c>
      <c r="AX371" s="11" t="s">
        <v>70</v>
      </c>
      <c r="AY371" s="198" t="s">
        <v>115</v>
      </c>
    </row>
    <row r="372" spans="2:65" s="12" customFormat="1" ht="11.25" x14ac:dyDescent="0.2">
      <c r="B372" s="199"/>
      <c r="C372" s="200"/>
      <c r="D372" s="185" t="s">
        <v>126</v>
      </c>
      <c r="E372" s="201" t="s">
        <v>19</v>
      </c>
      <c r="F372" s="202" t="s">
        <v>128</v>
      </c>
      <c r="G372" s="200"/>
      <c r="H372" s="203">
        <v>7.8230000000000004</v>
      </c>
      <c r="I372" s="204"/>
      <c r="J372" s="200"/>
      <c r="K372" s="200"/>
      <c r="L372" s="205"/>
      <c r="M372" s="206"/>
      <c r="N372" s="207"/>
      <c r="O372" s="207"/>
      <c r="P372" s="207"/>
      <c r="Q372" s="207"/>
      <c r="R372" s="207"/>
      <c r="S372" s="207"/>
      <c r="T372" s="208"/>
      <c r="AT372" s="209" t="s">
        <v>126</v>
      </c>
      <c r="AU372" s="209" t="s">
        <v>80</v>
      </c>
      <c r="AV372" s="12" t="s">
        <v>122</v>
      </c>
      <c r="AW372" s="12" t="s">
        <v>32</v>
      </c>
      <c r="AX372" s="12" t="s">
        <v>78</v>
      </c>
      <c r="AY372" s="209" t="s">
        <v>115</v>
      </c>
    </row>
    <row r="373" spans="2:65" s="1" customFormat="1" ht="16.5" customHeight="1" x14ac:dyDescent="0.2">
      <c r="B373" s="33"/>
      <c r="C373" s="210" t="s">
        <v>519</v>
      </c>
      <c r="D373" s="210" t="s">
        <v>238</v>
      </c>
      <c r="E373" s="211" t="s">
        <v>520</v>
      </c>
      <c r="F373" s="212" t="s">
        <v>521</v>
      </c>
      <c r="G373" s="213" t="s">
        <v>179</v>
      </c>
      <c r="H373" s="214">
        <v>2.8559999999999999</v>
      </c>
      <c r="I373" s="215"/>
      <c r="J373" s="216">
        <f>ROUND(I373*H373,2)</f>
        <v>0</v>
      </c>
      <c r="K373" s="212" t="s">
        <v>19</v>
      </c>
      <c r="L373" s="217"/>
      <c r="M373" s="218" t="s">
        <v>19</v>
      </c>
      <c r="N373" s="219" t="s">
        <v>41</v>
      </c>
      <c r="O373" s="59"/>
      <c r="P373" s="182">
        <f>O373*H373</f>
        <v>0</v>
      </c>
      <c r="Q373" s="182">
        <v>0</v>
      </c>
      <c r="R373" s="182">
        <f>Q373*H373</f>
        <v>0</v>
      </c>
      <c r="S373" s="182">
        <v>0</v>
      </c>
      <c r="T373" s="183">
        <f>S373*H373</f>
        <v>0</v>
      </c>
      <c r="AR373" s="16" t="s">
        <v>157</v>
      </c>
      <c r="AT373" s="16" t="s">
        <v>238</v>
      </c>
      <c r="AU373" s="16" t="s">
        <v>80</v>
      </c>
      <c r="AY373" s="16" t="s">
        <v>115</v>
      </c>
      <c r="BE373" s="184">
        <f>IF(N373="základní",J373,0)</f>
        <v>0</v>
      </c>
      <c r="BF373" s="184">
        <f>IF(N373="snížená",J373,0)</f>
        <v>0</v>
      </c>
      <c r="BG373" s="184">
        <f>IF(N373="zákl. přenesená",J373,0)</f>
        <v>0</v>
      </c>
      <c r="BH373" s="184">
        <f>IF(N373="sníž. přenesená",J373,0)</f>
        <v>0</v>
      </c>
      <c r="BI373" s="184">
        <f>IF(N373="nulová",J373,0)</f>
        <v>0</v>
      </c>
      <c r="BJ373" s="16" t="s">
        <v>78</v>
      </c>
      <c r="BK373" s="184">
        <f>ROUND(I373*H373,2)</f>
        <v>0</v>
      </c>
      <c r="BL373" s="16" t="s">
        <v>122</v>
      </c>
      <c r="BM373" s="16" t="s">
        <v>522</v>
      </c>
    </row>
    <row r="374" spans="2:65" s="11" customFormat="1" ht="11.25" x14ac:dyDescent="0.2">
      <c r="B374" s="188"/>
      <c r="C374" s="189"/>
      <c r="D374" s="185" t="s">
        <v>126</v>
      </c>
      <c r="E374" s="190" t="s">
        <v>19</v>
      </c>
      <c r="F374" s="191" t="s">
        <v>523</v>
      </c>
      <c r="G374" s="189"/>
      <c r="H374" s="192">
        <v>2.8559999999999999</v>
      </c>
      <c r="I374" s="193"/>
      <c r="J374" s="189"/>
      <c r="K374" s="189"/>
      <c r="L374" s="194"/>
      <c r="M374" s="195"/>
      <c r="N374" s="196"/>
      <c r="O374" s="196"/>
      <c r="P374" s="196"/>
      <c r="Q374" s="196"/>
      <c r="R374" s="196"/>
      <c r="S374" s="196"/>
      <c r="T374" s="197"/>
      <c r="AT374" s="198" t="s">
        <v>126</v>
      </c>
      <c r="AU374" s="198" t="s">
        <v>80</v>
      </c>
      <c r="AV374" s="11" t="s">
        <v>80</v>
      </c>
      <c r="AW374" s="11" t="s">
        <v>32</v>
      </c>
      <c r="AX374" s="11" t="s">
        <v>70</v>
      </c>
      <c r="AY374" s="198" t="s">
        <v>115</v>
      </c>
    </row>
    <row r="375" spans="2:65" s="12" customFormat="1" ht="11.25" x14ac:dyDescent="0.2">
      <c r="B375" s="199"/>
      <c r="C375" s="200"/>
      <c r="D375" s="185" t="s">
        <v>126</v>
      </c>
      <c r="E375" s="201" t="s">
        <v>19</v>
      </c>
      <c r="F375" s="202" t="s">
        <v>128</v>
      </c>
      <c r="G375" s="200"/>
      <c r="H375" s="203">
        <v>2.8559999999999999</v>
      </c>
      <c r="I375" s="204"/>
      <c r="J375" s="200"/>
      <c r="K375" s="200"/>
      <c r="L375" s="205"/>
      <c r="M375" s="206"/>
      <c r="N375" s="207"/>
      <c r="O375" s="207"/>
      <c r="P375" s="207"/>
      <c r="Q375" s="207"/>
      <c r="R375" s="207"/>
      <c r="S375" s="207"/>
      <c r="T375" s="208"/>
      <c r="AT375" s="209" t="s">
        <v>126</v>
      </c>
      <c r="AU375" s="209" t="s">
        <v>80</v>
      </c>
      <c r="AV375" s="12" t="s">
        <v>122</v>
      </c>
      <c r="AW375" s="12" t="s">
        <v>32</v>
      </c>
      <c r="AX375" s="12" t="s">
        <v>78</v>
      </c>
      <c r="AY375" s="209" t="s">
        <v>115</v>
      </c>
    </row>
    <row r="376" spans="2:65" s="1" customFormat="1" ht="16.5" customHeight="1" x14ac:dyDescent="0.2">
      <c r="B376" s="33"/>
      <c r="C376" s="210" t="s">
        <v>524</v>
      </c>
      <c r="D376" s="210" t="s">
        <v>238</v>
      </c>
      <c r="E376" s="211" t="s">
        <v>525</v>
      </c>
      <c r="F376" s="212" t="s">
        <v>526</v>
      </c>
      <c r="G376" s="213" t="s">
        <v>179</v>
      </c>
      <c r="H376" s="214">
        <v>21.379000000000001</v>
      </c>
      <c r="I376" s="215"/>
      <c r="J376" s="216">
        <f>ROUND(I376*H376,2)</f>
        <v>0</v>
      </c>
      <c r="K376" s="212" t="s">
        <v>19</v>
      </c>
      <c r="L376" s="217"/>
      <c r="M376" s="218" t="s">
        <v>19</v>
      </c>
      <c r="N376" s="219" t="s">
        <v>41</v>
      </c>
      <c r="O376" s="59"/>
      <c r="P376" s="182">
        <f>O376*H376</f>
        <v>0</v>
      </c>
      <c r="Q376" s="182">
        <v>0</v>
      </c>
      <c r="R376" s="182">
        <f>Q376*H376</f>
        <v>0</v>
      </c>
      <c r="S376" s="182">
        <v>0</v>
      </c>
      <c r="T376" s="183">
        <f>S376*H376</f>
        <v>0</v>
      </c>
      <c r="AR376" s="16" t="s">
        <v>157</v>
      </c>
      <c r="AT376" s="16" t="s">
        <v>238</v>
      </c>
      <c r="AU376" s="16" t="s">
        <v>80</v>
      </c>
      <c r="AY376" s="16" t="s">
        <v>115</v>
      </c>
      <c r="BE376" s="184">
        <f>IF(N376="základní",J376,0)</f>
        <v>0</v>
      </c>
      <c r="BF376" s="184">
        <f>IF(N376="snížená",J376,0)</f>
        <v>0</v>
      </c>
      <c r="BG376" s="184">
        <f>IF(N376="zákl. přenesená",J376,0)</f>
        <v>0</v>
      </c>
      <c r="BH376" s="184">
        <f>IF(N376="sníž. přenesená",J376,0)</f>
        <v>0</v>
      </c>
      <c r="BI376" s="184">
        <f>IF(N376="nulová",J376,0)</f>
        <v>0</v>
      </c>
      <c r="BJ376" s="16" t="s">
        <v>78</v>
      </c>
      <c r="BK376" s="184">
        <f>ROUND(I376*H376,2)</f>
        <v>0</v>
      </c>
      <c r="BL376" s="16" t="s">
        <v>122</v>
      </c>
      <c r="BM376" s="16" t="s">
        <v>527</v>
      </c>
    </row>
    <row r="377" spans="2:65" s="11" customFormat="1" ht="11.25" x14ac:dyDescent="0.2">
      <c r="B377" s="188"/>
      <c r="C377" s="189"/>
      <c r="D377" s="185" t="s">
        <v>126</v>
      </c>
      <c r="E377" s="190" t="s">
        <v>19</v>
      </c>
      <c r="F377" s="191" t="s">
        <v>528</v>
      </c>
      <c r="G377" s="189"/>
      <c r="H377" s="192">
        <v>21.379000000000001</v>
      </c>
      <c r="I377" s="193"/>
      <c r="J377" s="189"/>
      <c r="K377" s="189"/>
      <c r="L377" s="194"/>
      <c r="M377" s="195"/>
      <c r="N377" s="196"/>
      <c r="O377" s="196"/>
      <c r="P377" s="196"/>
      <c r="Q377" s="196"/>
      <c r="R377" s="196"/>
      <c r="S377" s="196"/>
      <c r="T377" s="197"/>
      <c r="AT377" s="198" t="s">
        <v>126</v>
      </c>
      <c r="AU377" s="198" t="s">
        <v>80</v>
      </c>
      <c r="AV377" s="11" t="s">
        <v>80</v>
      </c>
      <c r="AW377" s="11" t="s">
        <v>32</v>
      </c>
      <c r="AX377" s="11" t="s">
        <v>70</v>
      </c>
      <c r="AY377" s="198" t="s">
        <v>115</v>
      </c>
    </row>
    <row r="378" spans="2:65" s="12" customFormat="1" ht="11.25" x14ac:dyDescent="0.2">
      <c r="B378" s="199"/>
      <c r="C378" s="200"/>
      <c r="D378" s="185" t="s">
        <v>126</v>
      </c>
      <c r="E378" s="201" t="s">
        <v>19</v>
      </c>
      <c r="F378" s="202" t="s">
        <v>128</v>
      </c>
      <c r="G378" s="200"/>
      <c r="H378" s="203">
        <v>21.379000000000001</v>
      </c>
      <c r="I378" s="204"/>
      <c r="J378" s="200"/>
      <c r="K378" s="200"/>
      <c r="L378" s="205"/>
      <c r="M378" s="206"/>
      <c r="N378" s="207"/>
      <c r="O378" s="207"/>
      <c r="P378" s="207"/>
      <c r="Q378" s="207"/>
      <c r="R378" s="207"/>
      <c r="S378" s="207"/>
      <c r="T378" s="208"/>
      <c r="AT378" s="209" t="s">
        <v>126</v>
      </c>
      <c r="AU378" s="209" t="s">
        <v>80</v>
      </c>
      <c r="AV378" s="12" t="s">
        <v>122</v>
      </c>
      <c r="AW378" s="12" t="s">
        <v>32</v>
      </c>
      <c r="AX378" s="12" t="s">
        <v>78</v>
      </c>
      <c r="AY378" s="209" t="s">
        <v>115</v>
      </c>
    </row>
    <row r="379" spans="2:65" s="1" customFormat="1" ht="16.5" customHeight="1" x14ac:dyDescent="0.2">
      <c r="B379" s="33"/>
      <c r="C379" s="210" t="s">
        <v>529</v>
      </c>
      <c r="D379" s="210" t="s">
        <v>238</v>
      </c>
      <c r="E379" s="211" t="s">
        <v>530</v>
      </c>
      <c r="F379" s="212" t="s">
        <v>531</v>
      </c>
      <c r="G379" s="213" t="s">
        <v>179</v>
      </c>
      <c r="H379" s="214">
        <v>8.16</v>
      </c>
      <c r="I379" s="215"/>
      <c r="J379" s="216">
        <f>ROUND(I379*H379,2)</f>
        <v>0</v>
      </c>
      <c r="K379" s="212" t="s">
        <v>19</v>
      </c>
      <c r="L379" s="217"/>
      <c r="M379" s="218" t="s">
        <v>19</v>
      </c>
      <c r="N379" s="219" t="s">
        <v>41</v>
      </c>
      <c r="O379" s="59"/>
      <c r="P379" s="182">
        <f>O379*H379</f>
        <v>0</v>
      </c>
      <c r="Q379" s="182">
        <v>0</v>
      </c>
      <c r="R379" s="182">
        <f>Q379*H379</f>
        <v>0</v>
      </c>
      <c r="S379" s="182">
        <v>0</v>
      </c>
      <c r="T379" s="183">
        <f>S379*H379</f>
        <v>0</v>
      </c>
      <c r="AR379" s="16" t="s">
        <v>157</v>
      </c>
      <c r="AT379" s="16" t="s">
        <v>238</v>
      </c>
      <c r="AU379" s="16" t="s">
        <v>80</v>
      </c>
      <c r="AY379" s="16" t="s">
        <v>115</v>
      </c>
      <c r="BE379" s="184">
        <f>IF(N379="základní",J379,0)</f>
        <v>0</v>
      </c>
      <c r="BF379" s="184">
        <f>IF(N379="snížená",J379,0)</f>
        <v>0</v>
      </c>
      <c r="BG379" s="184">
        <f>IF(N379="zákl. přenesená",J379,0)</f>
        <v>0</v>
      </c>
      <c r="BH379" s="184">
        <f>IF(N379="sníž. přenesená",J379,0)</f>
        <v>0</v>
      </c>
      <c r="BI379" s="184">
        <f>IF(N379="nulová",J379,0)</f>
        <v>0</v>
      </c>
      <c r="BJ379" s="16" t="s">
        <v>78</v>
      </c>
      <c r="BK379" s="184">
        <f>ROUND(I379*H379,2)</f>
        <v>0</v>
      </c>
      <c r="BL379" s="16" t="s">
        <v>122</v>
      </c>
      <c r="BM379" s="16" t="s">
        <v>532</v>
      </c>
    </row>
    <row r="380" spans="2:65" s="11" customFormat="1" ht="11.25" x14ac:dyDescent="0.2">
      <c r="B380" s="188"/>
      <c r="C380" s="189"/>
      <c r="D380" s="185" t="s">
        <v>126</v>
      </c>
      <c r="E380" s="190" t="s">
        <v>19</v>
      </c>
      <c r="F380" s="191" t="s">
        <v>533</v>
      </c>
      <c r="G380" s="189"/>
      <c r="H380" s="192">
        <v>8.16</v>
      </c>
      <c r="I380" s="193"/>
      <c r="J380" s="189"/>
      <c r="K380" s="189"/>
      <c r="L380" s="194"/>
      <c r="M380" s="195"/>
      <c r="N380" s="196"/>
      <c r="O380" s="196"/>
      <c r="P380" s="196"/>
      <c r="Q380" s="196"/>
      <c r="R380" s="196"/>
      <c r="S380" s="196"/>
      <c r="T380" s="197"/>
      <c r="AT380" s="198" t="s">
        <v>126</v>
      </c>
      <c r="AU380" s="198" t="s">
        <v>80</v>
      </c>
      <c r="AV380" s="11" t="s">
        <v>80</v>
      </c>
      <c r="AW380" s="11" t="s">
        <v>32</v>
      </c>
      <c r="AX380" s="11" t="s">
        <v>70</v>
      </c>
      <c r="AY380" s="198" t="s">
        <v>115</v>
      </c>
    </row>
    <row r="381" spans="2:65" s="12" customFormat="1" ht="11.25" x14ac:dyDescent="0.2">
      <c r="B381" s="199"/>
      <c r="C381" s="200"/>
      <c r="D381" s="185" t="s">
        <v>126</v>
      </c>
      <c r="E381" s="201" t="s">
        <v>19</v>
      </c>
      <c r="F381" s="202" t="s">
        <v>128</v>
      </c>
      <c r="G381" s="200"/>
      <c r="H381" s="203">
        <v>8.16</v>
      </c>
      <c r="I381" s="204"/>
      <c r="J381" s="200"/>
      <c r="K381" s="200"/>
      <c r="L381" s="205"/>
      <c r="M381" s="206"/>
      <c r="N381" s="207"/>
      <c r="O381" s="207"/>
      <c r="P381" s="207"/>
      <c r="Q381" s="207"/>
      <c r="R381" s="207"/>
      <c r="S381" s="207"/>
      <c r="T381" s="208"/>
      <c r="AT381" s="209" t="s">
        <v>126</v>
      </c>
      <c r="AU381" s="209" t="s">
        <v>80</v>
      </c>
      <c r="AV381" s="12" t="s">
        <v>122</v>
      </c>
      <c r="AW381" s="12" t="s">
        <v>32</v>
      </c>
      <c r="AX381" s="12" t="s">
        <v>78</v>
      </c>
      <c r="AY381" s="209" t="s">
        <v>115</v>
      </c>
    </row>
    <row r="382" spans="2:65" s="1" customFormat="1" ht="16.5" customHeight="1" x14ac:dyDescent="0.2">
      <c r="B382" s="33"/>
      <c r="C382" s="210" t="s">
        <v>534</v>
      </c>
      <c r="D382" s="210" t="s">
        <v>238</v>
      </c>
      <c r="E382" s="211" t="s">
        <v>535</v>
      </c>
      <c r="F382" s="212" t="s">
        <v>536</v>
      </c>
      <c r="G382" s="213" t="s">
        <v>179</v>
      </c>
      <c r="H382" s="214">
        <v>13.667999999999999</v>
      </c>
      <c r="I382" s="215"/>
      <c r="J382" s="216">
        <f>ROUND(I382*H382,2)</f>
        <v>0</v>
      </c>
      <c r="K382" s="212" t="s">
        <v>19</v>
      </c>
      <c r="L382" s="217"/>
      <c r="M382" s="218" t="s">
        <v>19</v>
      </c>
      <c r="N382" s="219" t="s">
        <v>41</v>
      </c>
      <c r="O382" s="59"/>
      <c r="P382" s="182">
        <f>O382*H382</f>
        <v>0</v>
      </c>
      <c r="Q382" s="182">
        <v>0</v>
      </c>
      <c r="R382" s="182">
        <f>Q382*H382</f>
        <v>0</v>
      </c>
      <c r="S382" s="182">
        <v>0</v>
      </c>
      <c r="T382" s="183">
        <f>S382*H382</f>
        <v>0</v>
      </c>
      <c r="AR382" s="16" t="s">
        <v>157</v>
      </c>
      <c r="AT382" s="16" t="s">
        <v>238</v>
      </c>
      <c r="AU382" s="16" t="s">
        <v>80</v>
      </c>
      <c r="AY382" s="16" t="s">
        <v>115</v>
      </c>
      <c r="BE382" s="184">
        <f>IF(N382="základní",J382,0)</f>
        <v>0</v>
      </c>
      <c r="BF382" s="184">
        <f>IF(N382="snížená",J382,0)</f>
        <v>0</v>
      </c>
      <c r="BG382" s="184">
        <f>IF(N382="zákl. přenesená",J382,0)</f>
        <v>0</v>
      </c>
      <c r="BH382" s="184">
        <f>IF(N382="sníž. přenesená",J382,0)</f>
        <v>0</v>
      </c>
      <c r="BI382" s="184">
        <f>IF(N382="nulová",J382,0)</f>
        <v>0</v>
      </c>
      <c r="BJ382" s="16" t="s">
        <v>78</v>
      </c>
      <c r="BK382" s="184">
        <f>ROUND(I382*H382,2)</f>
        <v>0</v>
      </c>
      <c r="BL382" s="16" t="s">
        <v>122</v>
      </c>
      <c r="BM382" s="16" t="s">
        <v>537</v>
      </c>
    </row>
    <row r="383" spans="2:65" s="11" customFormat="1" ht="11.25" x14ac:dyDescent="0.2">
      <c r="B383" s="188"/>
      <c r="C383" s="189"/>
      <c r="D383" s="185" t="s">
        <v>126</v>
      </c>
      <c r="E383" s="190" t="s">
        <v>19</v>
      </c>
      <c r="F383" s="191" t="s">
        <v>538</v>
      </c>
      <c r="G383" s="189"/>
      <c r="H383" s="192">
        <v>13.667999999999999</v>
      </c>
      <c r="I383" s="193"/>
      <c r="J383" s="189"/>
      <c r="K383" s="189"/>
      <c r="L383" s="194"/>
      <c r="M383" s="195"/>
      <c r="N383" s="196"/>
      <c r="O383" s="196"/>
      <c r="P383" s="196"/>
      <c r="Q383" s="196"/>
      <c r="R383" s="196"/>
      <c r="S383" s="196"/>
      <c r="T383" s="197"/>
      <c r="AT383" s="198" t="s">
        <v>126</v>
      </c>
      <c r="AU383" s="198" t="s">
        <v>80</v>
      </c>
      <c r="AV383" s="11" t="s">
        <v>80</v>
      </c>
      <c r="AW383" s="11" t="s">
        <v>32</v>
      </c>
      <c r="AX383" s="11" t="s">
        <v>70</v>
      </c>
      <c r="AY383" s="198" t="s">
        <v>115</v>
      </c>
    </row>
    <row r="384" spans="2:65" s="12" customFormat="1" ht="11.25" x14ac:dyDescent="0.2">
      <c r="B384" s="199"/>
      <c r="C384" s="200"/>
      <c r="D384" s="185" t="s">
        <v>126</v>
      </c>
      <c r="E384" s="201" t="s">
        <v>19</v>
      </c>
      <c r="F384" s="202" t="s">
        <v>128</v>
      </c>
      <c r="G384" s="200"/>
      <c r="H384" s="203">
        <v>13.667999999999999</v>
      </c>
      <c r="I384" s="204"/>
      <c r="J384" s="200"/>
      <c r="K384" s="200"/>
      <c r="L384" s="205"/>
      <c r="M384" s="206"/>
      <c r="N384" s="207"/>
      <c r="O384" s="207"/>
      <c r="P384" s="207"/>
      <c r="Q384" s="207"/>
      <c r="R384" s="207"/>
      <c r="S384" s="207"/>
      <c r="T384" s="208"/>
      <c r="AT384" s="209" t="s">
        <v>126</v>
      </c>
      <c r="AU384" s="209" t="s">
        <v>80</v>
      </c>
      <c r="AV384" s="12" t="s">
        <v>122</v>
      </c>
      <c r="AW384" s="12" t="s">
        <v>32</v>
      </c>
      <c r="AX384" s="12" t="s">
        <v>78</v>
      </c>
      <c r="AY384" s="209" t="s">
        <v>115</v>
      </c>
    </row>
    <row r="385" spans="2:65" s="1" customFormat="1" ht="16.5" customHeight="1" x14ac:dyDescent="0.2">
      <c r="B385" s="33"/>
      <c r="C385" s="210" t="s">
        <v>539</v>
      </c>
      <c r="D385" s="210" t="s">
        <v>238</v>
      </c>
      <c r="E385" s="211" t="s">
        <v>540</v>
      </c>
      <c r="F385" s="212" t="s">
        <v>541</v>
      </c>
      <c r="G385" s="213" t="s">
        <v>542</v>
      </c>
      <c r="H385" s="214">
        <v>11.22</v>
      </c>
      <c r="I385" s="215"/>
      <c r="J385" s="216">
        <f>ROUND(I385*H385,2)</f>
        <v>0</v>
      </c>
      <c r="K385" s="212" t="s">
        <v>19</v>
      </c>
      <c r="L385" s="217"/>
      <c r="M385" s="218" t="s">
        <v>19</v>
      </c>
      <c r="N385" s="219" t="s">
        <v>41</v>
      </c>
      <c r="O385" s="59"/>
      <c r="P385" s="182">
        <f>O385*H385</f>
        <v>0</v>
      </c>
      <c r="Q385" s="182">
        <v>0</v>
      </c>
      <c r="R385" s="182">
        <f>Q385*H385</f>
        <v>0</v>
      </c>
      <c r="S385" s="182">
        <v>0</v>
      </c>
      <c r="T385" s="183">
        <f>S385*H385</f>
        <v>0</v>
      </c>
      <c r="AR385" s="16" t="s">
        <v>157</v>
      </c>
      <c r="AT385" s="16" t="s">
        <v>238</v>
      </c>
      <c r="AU385" s="16" t="s">
        <v>80</v>
      </c>
      <c r="AY385" s="16" t="s">
        <v>115</v>
      </c>
      <c r="BE385" s="184">
        <f>IF(N385="základní",J385,0)</f>
        <v>0</v>
      </c>
      <c r="BF385" s="184">
        <f>IF(N385="snížená",J385,0)</f>
        <v>0</v>
      </c>
      <c r="BG385" s="184">
        <f>IF(N385="zákl. přenesená",J385,0)</f>
        <v>0</v>
      </c>
      <c r="BH385" s="184">
        <f>IF(N385="sníž. přenesená",J385,0)</f>
        <v>0</v>
      </c>
      <c r="BI385" s="184">
        <f>IF(N385="nulová",J385,0)</f>
        <v>0</v>
      </c>
      <c r="BJ385" s="16" t="s">
        <v>78</v>
      </c>
      <c r="BK385" s="184">
        <f>ROUND(I385*H385,2)</f>
        <v>0</v>
      </c>
      <c r="BL385" s="16" t="s">
        <v>122</v>
      </c>
      <c r="BM385" s="16" t="s">
        <v>543</v>
      </c>
    </row>
    <row r="386" spans="2:65" s="11" customFormat="1" ht="11.25" x14ac:dyDescent="0.2">
      <c r="B386" s="188"/>
      <c r="C386" s="189"/>
      <c r="D386" s="185" t="s">
        <v>126</v>
      </c>
      <c r="E386" s="190" t="s">
        <v>19</v>
      </c>
      <c r="F386" s="191" t="s">
        <v>544</v>
      </c>
      <c r="G386" s="189"/>
      <c r="H386" s="192">
        <v>11.22</v>
      </c>
      <c r="I386" s="193"/>
      <c r="J386" s="189"/>
      <c r="K386" s="189"/>
      <c r="L386" s="194"/>
      <c r="M386" s="195"/>
      <c r="N386" s="196"/>
      <c r="O386" s="196"/>
      <c r="P386" s="196"/>
      <c r="Q386" s="196"/>
      <c r="R386" s="196"/>
      <c r="S386" s="196"/>
      <c r="T386" s="197"/>
      <c r="AT386" s="198" t="s">
        <v>126</v>
      </c>
      <c r="AU386" s="198" t="s">
        <v>80</v>
      </c>
      <c r="AV386" s="11" t="s">
        <v>80</v>
      </c>
      <c r="AW386" s="11" t="s">
        <v>32</v>
      </c>
      <c r="AX386" s="11" t="s">
        <v>70</v>
      </c>
      <c r="AY386" s="198" t="s">
        <v>115</v>
      </c>
    </row>
    <row r="387" spans="2:65" s="12" customFormat="1" ht="11.25" x14ac:dyDescent="0.2">
      <c r="B387" s="199"/>
      <c r="C387" s="200"/>
      <c r="D387" s="185" t="s">
        <v>126</v>
      </c>
      <c r="E387" s="201" t="s">
        <v>19</v>
      </c>
      <c r="F387" s="202" t="s">
        <v>128</v>
      </c>
      <c r="G387" s="200"/>
      <c r="H387" s="203">
        <v>11.22</v>
      </c>
      <c r="I387" s="204"/>
      <c r="J387" s="200"/>
      <c r="K387" s="200"/>
      <c r="L387" s="205"/>
      <c r="M387" s="206"/>
      <c r="N387" s="207"/>
      <c r="O387" s="207"/>
      <c r="P387" s="207"/>
      <c r="Q387" s="207"/>
      <c r="R387" s="207"/>
      <c r="S387" s="207"/>
      <c r="T387" s="208"/>
      <c r="AT387" s="209" t="s">
        <v>126</v>
      </c>
      <c r="AU387" s="209" t="s">
        <v>80</v>
      </c>
      <c r="AV387" s="12" t="s">
        <v>122</v>
      </c>
      <c r="AW387" s="12" t="s">
        <v>32</v>
      </c>
      <c r="AX387" s="12" t="s">
        <v>78</v>
      </c>
      <c r="AY387" s="209" t="s">
        <v>115</v>
      </c>
    </row>
    <row r="388" spans="2:65" s="1" customFormat="1" ht="16.5" customHeight="1" x14ac:dyDescent="0.2">
      <c r="B388" s="33"/>
      <c r="C388" s="173" t="s">
        <v>545</v>
      </c>
      <c r="D388" s="173" t="s">
        <v>117</v>
      </c>
      <c r="E388" s="174" t="s">
        <v>546</v>
      </c>
      <c r="F388" s="175" t="s">
        <v>547</v>
      </c>
      <c r="G388" s="176" t="s">
        <v>196</v>
      </c>
      <c r="H388" s="177">
        <v>19.661999999999999</v>
      </c>
      <c r="I388" s="178"/>
      <c r="J388" s="179">
        <f>ROUND(I388*H388,2)</f>
        <v>0</v>
      </c>
      <c r="K388" s="175" t="s">
        <v>121</v>
      </c>
      <c r="L388" s="37"/>
      <c r="M388" s="180" t="s">
        <v>19</v>
      </c>
      <c r="N388" s="181" t="s">
        <v>41</v>
      </c>
      <c r="O388" s="59"/>
      <c r="P388" s="182">
        <f>O388*H388</f>
        <v>0</v>
      </c>
      <c r="Q388" s="182">
        <v>2.2563399999999998</v>
      </c>
      <c r="R388" s="182">
        <f>Q388*H388</f>
        <v>44.364157079999991</v>
      </c>
      <c r="S388" s="182">
        <v>0</v>
      </c>
      <c r="T388" s="183">
        <f>S388*H388</f>
        <v>0</v>
      </c>
      <c r="AR388" s="16" t="s">
        <v>122</v>
      </c>
      <c r="AT388" s="16" t="s">
        <v>117</v>
      </c>
      <c r="AU388" s="16" t="s">
        <v>80</v>
      </c>
      <c r="AY388" s="16" t="s">
        <v>115</v>
      </c>
      <c r="BE388" s="184">
        <f>IF(N388="základní",J388,0)</f>
        <v>0</v>
      </c>
      <c r="BF388" s="184">
        <f>IF(N388="snížená",J388,0)</f>
        <v>0</v>
      </c>
      <c r="BG388" s="184">
        <f>IF(N388="zákl. přenesená",J388,0)</f>
        <v>0</v>
      </c>
      <c r="BH388" s="184">
        <f>IF(N388="sníž. přenesená",J388,0)</f>
        <v>0</v>
      </c>
      <c r="BI388" s="184">
        <f>IF(N388="nulová",J388,0)</f>
        <v>0</v>
      </c>
      <c r="BJ388" s="16" t="s">
        <v>78</v>
      </c>
      <c r="BK388" s="184">
        <f>ROUND(I388*H388,2)</f>
        <v>0</v>
      </c>
      <c r="BL388" s="16" t="s">
        <v>122</v>
      </c>
      <c r="BM388" s="16" t="s">
        <v>548</v>
      </c>
    </row>
    <row r="389" spans="2:65" s="11" customFormat="1" ht="11.25" x14ac:dyDescent="0.2">
      <c r="B389" s="188"/>
      <c r="C389" s="189"/>
      <c r="D389" s="185" t="s">
        <v>126</v>
      </c>
      <c r="E389" s="190" t="s">
        <v>19</v>
      </c>
      <c r="F389" s="191" t="s">
        <v>549</v>
      </c>
      <c r="G389" s="189"/>
      <c r="H389" s="192">
        <v>19.661999999999999</v>
      </c>
      <c r="I389" s="193"/>
      <c r="J389" s="189"/>
      <c r="K389" s="189"/>
      <c r="L389" s="194"/>
      <c r="M389" s="195"/>
      <c r="N389" s="196"/>
      <c r="O389" s="196"/>
      <c r="P389" s="196"/>
      <c r="Q389" s="196"/>
      <c r="R389" s="196"/>
      <c r="S389" s="196"/>
      <c r="T389" s="197"/>
      <c r="AT389" s="198" t="s">
        <v>126</v>
      </c>
      <c r="AU389" s="198" t="s">
        <v>80</v>
      </c>
      <c r="AV389" s="11" t="s">
        <v>80</v>
      </c>
      <c r="AW389" s="11" t="s">
        <v>32</v>
      </c>
      <c r="AX389" s="11" t="s">
        <v>70</v>
      </c>
      <c r="AY389" s="198" t="s">
        <v>115</v>
      </c>
    </row>
    <row r="390" spans="2:65" s="12" customFormat="1" ht="11.25" x14ac:dyDescent="0.2">
      <c r="B390" s="199"/>
      <c r="C390" s="200"/>
      <c r="D390" s="185" t="s">
        <v>126</v>
      </c>
      <c r="E390" s="201" t="s">
        <v>19</v>
      </c>
      <c r="F390" s="202" t="s">
        <v>128</v>
      </c>
      <c r="G390" s="200"/>
      <c r="H390" s="203">
        <v>19.661999999999999</v>
      </c>
      <c r="I390" s="204"/>
      <c r="J390" s="200"/>
      <c r="K390" s="200"/>
      <c r="L390" s="205"/>
      <c r="M390" s="206"/>
      <c r="N390" s="207"/>
      <c r="O390" s="207"/>
      <c r="P390" s="207"/>
      <c r="Q390" s="207"/>
      <c r="R390" s="207"/>
      <c r="S390" s="207"/>
      <c r="T390" s="208"/>
      <c r="AT390" s="209" t="s">
        <v>126</v>
      </c>
      <c r="AU390" s="209" t="s">
        <v>80</v>
      </c>
      <c r="AV390" s="12" t="s">
        <v>122</v>
      </c>
      <c r="AW390" s="12" t="s">
        <v>32</v>
      </c>
      <c r="AX390" s="12" t="s">
        <v>78</v>
      </c>
      <c r="AY390" s="209" t="s">
        <v>115</v>
      </c>
    </row>
    <row r="391" spans="2:65" s="1" customFormat="1" ht="16.5" customHeight="1" x14ac:dyDescent="0.2">
      <c r="B391" s="33"/>
      <c r="C391" s="173" t="s">
        <v>550</v>
      </c>
      <c r="D391" s="173" t="s">
        <v>117</v>
      </c>
      <c r="E391" s="174" t="s">
        <v>551</v>
      </c>
      <c r="F391" s="175" t="s">
        <v>552</v>
      </c>
      <c r="G391" s="176" t="s">
        <v>179</v>
      </c>
      <c r="H391" s="177">
        <v>111</v>
      </c>
      <c r="I391" s="178"/>
      <c r="J391" s="179">
        <f>ROUND(I391*H391,2)</f>
        <v>0</v>
      </c>
      <c r="K391" s="175" t="s">
        <v>121</v>
      </c>
      <c r="L391" s="37"/>
      <c r="M391" s="180" t="s">
        <v>19</v>
      </c>
      <c r="N391" s="181" t="s">
        <v>41</v>
      </c>
      <c r="O391" s="59"/>
      <c r="P391" s="182">
        <f>O391*H391</f>
        <v>0</v>
      </c>
      <c r="Q391" s="182">
        <v>0</v>
      </c>
      <c r="R391" s="182">
        <f>Q391*H391</f>
        <v>0</v>
      </c>
      <c r="S391" s="182">
        <v>0</v>
      </c>
      <c r="T391" s="183">
        <f>S391*H391</f>
        <v>0</v>
      </c>
      <c r="AR391" s="16" t="s">
        <v>122</v>
      </c>
      <c r="AT391" s="16" t="s">
        <v>117</v>
      </c>
      <c r="AU391" s="16" t="s">
        <v>80</v>
      </c>
      <c r="AY391" s="16" t="s">
        <v>115</v>
      </c>
      <c r="BE391" s="184">
        <f>IF(N391="základní",J391,0)</f>
        <v>0</v>
      </c>
      <c r="BF391" s="184">
        <f>IF(N391="snížená",J391,0)</f>
        <v>0</v>
      </c>
      <c r="BG391" s="184">
        <f>IF(N391="zákl. přenesená",J391,0)</f>
        <v>0</v>
      </c>
      <c r="BH391" s="184">
        <f>IF(N391="sníž. přenesená",J391,0)</f>
        <v>0</v>
      </c>
      <c r="BI391" s="184">
        <f>IF(N391="nulová",J391,0)</f>
        <v>0</v>
      </c>
      <c r="BJ391" s="16" t="s">
        <v>78</v>
      </c>
      <c r="BK391" s="184">
        <f>ROUND(I391*H391,2)</f>
        <v>0</v>
      </c>
      <c r="BL391" s="16" t="s">
        <v>122</v>
      </c>
      <c r="BM391" s="16" t="s">
        <v>553</v>
      </c>
    </row>
    <row r="392" spans="2:65" s="1" customFormat="1" ht="29.25" x14ac:dyDescent="0.2">
      <c r="B392" s="33"/>
      <c r="C392" s="34"/>
      <c r="D392" s="185" t="s">
        <v>124</v>
      </c>
      <c r="E392" s="34"/>
      <c r="F392" s="186" t="s">
        <v>554</v>
      </c>
      <c r="G392" s="34"/>
      <c r="H392" s="34"/>
      <c r="I392" s="102"/>
      <c r="J392" s="34"/>
      <c r="K392" s="34"/>
      <c r="L392" s="37"/>
      <c r="M392" s="187"/>
      <c r="N392" s="59"/>
      <c r="O392" s="59"/>
      <c r="P392" s="59"/>
      <c r="Q392" s="59"/>
      <c r="R392" s="59"/>
      <c r="S392" s="59"/>
      <c r="T392" s="60"/>
      <c r="AT392" s="16" t="s">
        <v>124</v>
      </c>
      <c r="AU392" s="16" t="s">
        <v>80</v>
      </c>
    </row>
    <row r="393" spans="2:65" s="11" customFormat="1" ht="11.25" x14ac:dyDescent="0.2">
      <c r="B393" s="188"/>
      <c r="C393" s="189"/>
      <c r="D393" s="185" t="s">
        <v>126</v>
      </c>
      <c r="E393" s="190" t="s">
        <v>19</v>
      </c>
      <c r="F393" s="191" t="s">
        <v>555</v>
      </c>
      <c r="G393" s="189"/>
      <c r="H393" s="192">
        <v>111</v>
      </c>
      <c r="I393" s="193"/>
      <c r="J393" s="189"/>
      <c r="K393" s="189"/>
      <c r="L393" s="194"/>
      <c r="M393" s="195"/>
      <c r="N393" s="196"/>
      <c r="O393" s="196"/>
      <c r="P393" s="196"/>
      <c r="Q393" s="196"/>
      <c r="R393" s="196"/>
      <c r="S393" s="196"/>
      <c r="T393" s="197"/>
      <c r="AT393" s="198" t="s">
        <v>126</v>
      </c>
      <c r="AU393" s="198" t="s">
        <v>80</v>
      </c>
      <c r="AV393" s="11" t="s">
        <v>80</v>
      </c>
      <c r="AW393" s="11" t="s">
        <v>32</v>
      </c>
      <c r="AX393" s="11" t="s">
        <v>70</v>
      </c>
      <c r="AY393" s="198" t="s">
        <v>115</v>
      </c>
    </row>
    <row r="394" spans="2:65" s="12" customFormat="1" ht="11.25" x14ac:dyDescent="0.2">
      <c r="B394" s="199"/>
      <c r="C394" s="200"/>
      <c r="D394" s="185" t="s">
        <v>126</v>
      </c>
      <c r="E394" s="201" t="s">
        <v>19</v>
      </c>
      <c r="F394" s="202" t="s">
        <v>128</v>
      </c>
      <c r="G394" s="200"/>
      <c r="H394" s="203">
        <v>111</v>
      </c>
      <c r="I394" s="204"/>
      <c r="J394" s="200"/>
      <c r="K394" s="200"/>
      <c r="L394" s="205"/>
      <c r="M394" s="206"/>
      <c r="N394" s="207"/>
      <c r="O394" s="207"/>
      <c r="P394" s="207"/>
      <c r="Q394" s="207"/>
      <c r="R394" s="207"/>
      <c r="S394" s="207"/>
      <c r="T394" s="208"/>
      <c r="AT394" s="209" t="s">
        <v>126</v>
      </c>
      <c r="AU394" s="209" t="s">
        <v>80</v>
      </c>
      <c r="AV394" s="12" t="s">
        <v>122</v>
      </c>
      <c r="AW394" s="12" t="s">
        <v>32</v>
      </c>
      <c r="AX394" s="12" t="s">
        <v>78</v>
      </c>
      <c r="AY394" s="209" t="s">
        <v>115</v>
      </c>
    </row>
    <row r="395" spans="2:65" s="1" customFormat="1" ht="22.5" customHeight="1" x14ac:dyDescent="0.2">
      <c r="B395" s="33"/>
      <c r="C395" s="173" t="s">
        <v>556</v>
      </c>
      <c r="D395" s="173" t="s">
        <v>117</v>
      </c>
      <c r="E395" s="174" t="s">
        <v>557</v>
      </c>
      <c r="F395" s="175" t="s">
        <v>558</v>
      </c>
      <c r="G395" s="176" t="s">
        <v>179</v>
      </c>
      <c r="H395" s="177">
        <v>111</v>
      </c>
      <c r="I395" s="178"/>
      <c r="J395" s="179">
        <f>ROUND(I395*H395,2)</f>
        <v>0</v>
      </c>
      <c r="K395" s="175" t="s">
        <v>121</v>
      </c>
      <c r="L395" s="37"/>
      <c r="M395" s="180" t="s">
        <v>19</v>
      </c>
      <c r="N395" s="181" t="s">
        <v>41</v>
      </c>
      <c r="O395" s="59"/>
      <c r="P395" s="182">
        <f>O395*H395</f>
        <v>0</v>
      </c>
      <c r="Q395" s="182">
        <v>1.8000000000000001E-4</v>
      </c>
      <c r="R395" s="182">
        <f>Q395*H395</f>
        <v>1.9980000000000001E-2</v>
      </c>
      <c r="S395" s="182">
        <v>0</v>
      </c>
      <c r="T395" s="183">
        <f>S395*H395</f>
        <v>0</v>
      </c>
      <c r="AR395" s="16" t="s">
        <v>122</v>
      </c>
      <c r="AT395" s="16" t="s">
        <v>117</v>
      </c>
      <c r="AU395" s="16" t="s">
        <v>80</v>
      </c>
      <c r="AY395" s="16" t="s">
        <v>115</v>
      </c>
      <c r="BE395" s="184">
        <f>IF(N395="základní",J395,0)</f>
        <v>0</v>
      </c>
      <c r="BF395" s="184">
        <f>IF(N395="snížená",J395,0)</f>
        <v>0</v>
      </c>
      <c r="BG395" s="184">
        <f>IF(N395="zákl. přenesená",J395,0)</f>
        <v>0</v>
      </c>
      <c r="BH395" s="184">
        <f>IF(N395="sníž. přenesená",J395,0)</f>
        <v>0</v>
      </c>
      <c r="BI395" s="184">
        <f>IF(N395="nulová",J395,0)</f>
        <v>0</v>
      </c>
      <c r="BJ395" s="16" t="s">
        <v>78</v>
      </c>
      <c r="BK395" s="184">
        <f>ROUND(I395*H395,2)</f>
        <v>0</v>
      </c>
      <c r="BL395" s="16" t="s">
        <v>122</v>
      </c>
      <c r="BM395" s="16" t="s">
        <v>559</v>
      </c>
    </row>
    <row r="396" spans="2:65" s="1" customFormat="1" ht="39" x14ac:dyDescent="0.2">
      <c r="B396" s="33"/>
      <c r="C396" s="34"/>
      <c r="D396" s="185" t="s">
        <v>124</v>
      </c>
      <c r="E396" s="34"/>
      <c r="F396" s="186" t="s">
        <v>560</v>
      </c>
      <c r="G396" s="34"/>
      <c r="H396" s="34"/>
      <c r="I396" s="102"/>
      <c r="J396" s="34"/>
      <c r="K396" s="34"/>
      <c r="L396" s="37"/>
      <c r="M396" s="187"/>
      <c r="N396" s="59"/>
      <c r="O396" s="59"/>
      <c r="P396" s="59"/>
      <c r="Q396" s="59"/>
      <c r="R396" s="59"/>
      <c r="S396" s="59"/>
      <c r="T396" s="60"/>
      <c r="AT396" s="16" t="s">
        <v>124</v>
      </c>
      <c r="AU396" s="16" t="s">
        <v>80</v>
      </c>
    </row>
    <row r="397" spans="2:65" s="11" customFormat="1" ht="11.25" x14ac:dyDescent="0.2">
      <c r="B397" s="188"/>
      <c r="C397" s="189"/>
      <c r="D397" s="185" t="s">
        <v>126</v>
      </c>
      <c r="E397" s="190" t="s">
        <v>19</v>
      </c>
      <c r="F397" s="191" t="s">
        <v>555</v>
      </c>
      <c r="G397" s="189"/>
      <c r="H397" s="192">
        <v>111</v>
      </c>
      <c r="I397" s="193"/>
      <c r="J397" s="189"/>
      <c r="K397" s="189"/>
      <c r="L397" s="194"/>
      <c r="M397" s="195"/>
      <c r="N397" s="196"/>
      <c r="O397" s="196"/>
      <c r="P397" s="196"/>
      <c r="Q397" s="196"/>
      <c r="R397" s="196"/>
      <c r="S397" s="196"/>
      <c r="T397" s="197"/>
      <c r="AT397" s="198" t="s">
        <v>126</v>
      </c>
      <c r="AU397" s="198" t="s">
        <v>80</v>
      </c>
      <c r="AV397" s="11" t="s">
        <v>80</v>
      </c>
      <c r="AW397" s="11" t="s">
        <v>32</v>
      </c>
      <c r="AX397" s="11" t="s">
        <v>70</v>
      </c>
      <c r="AY397" s="198" t="s">
        <v>115</v>
      </c>
    </row>
    <row r="398" spans="2:65" s="12" customFormat="1" ht="11.25" x14ac:dyDescent="0.2">
      <c r="B398" s="199"/>
      <c r="C398" s="200"/>
      <c r="D398" s="185" t="s">
        <v>126</v>
      </c>
      <c r="E398" s="201" t="s">
        <v>19</v>
      </c>
      <c r="F398" s="202" t="s">
        <v>128</v>
      </c>
      <c r="G398" s="200"/>
      <c r="H398" s="203">
        <v>111</v>
      </c>
      <c r="I398" s="204"/>
      <c r="J398" s="200"/>
      <c r="K398" s="200"/>
      <c r="L398" s="205"/>
      <c r="M398" s="206"/>
      <c r="N398" s="207"/>
      <c r="O398" s="207"/>
      <c r="P398" s="207"/>
      <c r="Q398" s="207"/>
      <c r="R398" s="207"/>
      <c r="S398" s="207"/>
      <c r="T398" s="208"/>
      <c r="AT398" s="209" t="s">
        <v>126</v>
      </c>
      <c r="AU398" s="209" t="s">
        <v>80</v>
      </c>
      <c r="AV398" s="12" t="s">
        <v>122</v>
      </c>
      <c r="AW398" s="12" t="s">
        <v>32</v>
      </c>
      <c r="AX398" s="12" t="s">
        <v>78</v>
      </c>
      <c r="AY398" s="209" t="s">
        <v>115</v>
      </c>
    </row>
    <row r="399" spans="2:65" s="1" customFormat="1" ht="16.5" customHeight="1" x14ac:dyDescent="0.2">
      <c r="B399" s="33"/>
      <c r="C399" s="173" t="s">
        <v>561</v>
      </c>
      <c r="D399" s="173" t="s">
        <v>117</v>
      </c>
      <c r="E399" s="174" t="s">
        <v>562</v>
      </c>
      <c r="F399" s="175" t="s">
        <v>563</v>
      </c>
      <c r="G399" s="176" t="s">
        <v>179</v>
      </c>
      <c r="H399" s="177">
        <v>111</v>
      </c>
      <c r="I399" s="178"/>
      <c r="J399" s="179">
        <f>ROUND(I399*H399,2)</f>
        <v>0</v>
      </c>
      <c r="K399" s="175" t="s">
        <v>121</v>
      </c>
      <c r="L399" s="37"/>
      <c r="M399" s="180" t="s">
        <v>19</v>
      </c>
      <c r="N399" s="181" t="s">
        <v>41</v>
      </c>
      <c r="O399" s="59"/>
      <c r="P399" s="182">
        <f>O399*H399</f>
        <v>0</v>
      </c>
      <c r="Q399" s="182">
        <v>0</v>
      </c>
      <c r="R399" s="182">
        <f>Q399*H399</f>
        <v>0</v>
      </c>
      <c r="S399" s="182">
        <v>0</v>
      </c>
      <c r="T399" s="183">
        <f>S399*H399</f>
        <v>0</v>
      </c>
      <c r="AR399" s="16" t="s">
        <v>122</v>
      </c>
      <c r="AT399" s="16" t="s">
        <v>117</v>
      </c>
      <c r="AU399" s="16" t="s">
        <v>80</v>
      </c>
      <c r="AY399" s="16" t="s">
        <v>115</v>
      </c>
      <c r="BE399" s="184">
        <f>IF(N399="základní",J399,0)</f>
        <v>0</v>
      </c>
      <c r="BF399" s="184">
        <f>IF(N399="snížená",J399,0)</f>
        <v>0</v>
      </c>
      <c r="BG399" s="184">
        <f>IF(N399="zákl. přenesená",J399,0)</f>
        <v>0</v>
      </c>
      <c r="BH399" s="184">
        <f>IF(N399="sníž. přenesená",J399,0)</f>
        <v>0</v>
      </c>
      <c r="BI399" s="184">
        <f>IF(N399="nulová",J399,0)</f>
        <v>0</v>
      </c>
      <c r="BJ399" s="16" t="s">
        <v>78</v>
      </c>
      <c r="BK399" s="184">
        <f>ROUND(I399*H399,2)</f>
        <v>0</v>
      </c>
      <c r="BL399" s="16" t="s">
        <v>122</v>
      </c>
      <c r="BM399" s="16" t="s">
        <v>564</v>
      </c>
    </row>
    <row r="400" spans="2:65" s="1" customFormat="1" ht="29.25" x14ac:dyDescent="0.2">
      <c r="B400" s="33"/>
      <c r="C400" s="34"/>
      <c r="D400" s="185" t="s">
        <v>124</v>
      </c>
      <c r="E400" s="34"/>
      <c r="F400" s="186" t="s">
        <v>565</v>
      </c>
      <c r="G400" s="34"/>
      <c r="H400" s="34"/>
      <c r="I400" s="102"/>
      <c r="J400" s="34"/>
      <c r="K400" s="34"/>
      <c r="L400" s="37"/>
      <c r="M400" s="187"/>
      <c r="N400" s="59"/>
      <c r="O400" s="59"/>
      <c r="P400" s="59"/>
      <c r="Q400" s="59"/>
      <c r="R400" s="59"/>
      <c r="S400" s="59"/>
      <c r="T400" s="60"/>
      <c r="AT400" s="16" t="s">
        <v>124</v>
      </c>
      <c r="AU400" s="16" t="s">
        <v>80</v>
      </c>
    </row>
    <row r="401" spans="2:65" s="11" customFormat="1" ht="11.25" x14ac:dyDescent="0.2">
      <c r="B401" s="188"/>
      <c r="C401" s="189"/>
      <c r="D401" s="185" t="s">
        <v>126</v>
      </c>
      <c r="E401" s="190" t="s">
        <v>19</v>
      </c>
      <c r="F401" s="191" t="s">
        <v>566</v>
      </c>
      <c r="G401" s="189"/>
      <c r="H401" s="192">
        <v>111</v>
      </c>
      <c r="I401" s="193"/>
      <c r="J401" s="189"/>
      <c r="K401" s="189"/>
      <c r="L401" s="194"/>
      <c r="M401" s="195"/>
      <c r="N401" s="196"/>
      <c r="O401" s="196"/>
      <c r="P401" s="196"/>
      <c r="Q401" s="196"/>
      <c r="R401" s="196"/>
      <c r="S401" s="196"/>
      <c r="T401" s="197"/>
      <c r="AT401" s="198" t="s">
        <v>126</v>
      </c>
      <c r="AU401" s="198" t="s">
        <v>80</v>
      </c>
      <c r="AV401" s="11" t="s">
        <v>80</v>
      </c>
      <c r="AW401" s="11" t="s">
        <v>32</v>
      </c>
      <c r="AX401" s="11" t="s">
        <v>70</v>
      </c>
      <c r="AY401" s="198" t="s">
        <v>115</v>
      </c>
    </row>
    <row r="402" spans="2:65" s="12" customFormat="1" ht="11.25" x14ac:dyDescent="0.2">
      <c r="B402" s="199"/>
      <c r="C402" s="200"/>
      <c r="D402" s="185" t="s">
        <v>126</v>
      </c>
      <c r="E402" s="201" t="s">
        <v>19</v>
      </c>
      <c r="F402" s="202" t="s">
        <v>128</v>
      </c>
      <c r="G402" s="200"/>
      <c r="H402" s="203">
        <v>111</v>
      </c>
      <c r="I402" s="204"/>
      <c r="J402" s="200"/>
      <c r="K402" s="200"/>
      <c r="L402" s="205"/>
      <c r="M402" s="206"/>
      <c r="N402" s="207"/>
      <c r="O402" s="207"/>
      <c r="P402" s="207"/>
      <c r="Q402" s="207"/>
      <c r="R402" s="207"/>
      <c r="S402" s="207"/>
      <c r="T402" s="208"/>
      <c r="AT402" s="209" t="s">
        <v>126</v>
      </c>
      <c r="AU402" s="209" t="s">
        <v>80</v>
      </c>
      <c r="AV402" s="12" t="s">
        <v>122</v>
      </c>
      <c r="AW402" s="12" t="s">
        <v>32</v>
      </c>
      <c r="AX402" s="12" t="s">
        <v>78</v>
      </c>
      <c r="AY402" s="209" t="s">
        <v>115</v>
      </c>
    </row>
    <row r="403" spans="2:65" s="1" customFormat="1" ht="16.5" customHeight="1" x14ac:dyDescent="0.2">
      <c r="B403" s="33"/>
      <c r="C403" s="173" t="s">
        <v>567</v>
      </c>
      <c r="D403" s="173" t="s">
        <v>117</v>
      </c>
      <c r="E403" s="174" t="s">
        <v>568</v>
      </c>
      <c r="F403" s="175" t="s">
        <v>569</v>
      </c>
      <c r="G403" s="176" t="s">
        <v>120</v>
      </c>
      <c r="H403" s="177">
        <v>4500</v>
      </c>
      <c r="I403" s="178"/>
      <c r="J403" s="179">
        <f>ROUND(I403*H403,2)</f>
        <v>0</v>
      </c>
      <c r="K403" s="175" t="s">
        <v>121</v>
      </c>
      <c r="L403" s="37"/>
      <c r="M403" s="180" t="s">
        <v>19</v>
      </c>
      <c r="N403" s="181" t="s">
        <v>41</v>
      </c>
      <c r="O403" s="59"/>
      <c r="P403" s="182">
        <f>O403*H403</f>
        <v>0</v>
      </c>
      <c r="Q403" s="182">
        <v>0</v>
      </c>
      <c r="R403" s="182">
        <f>Q403*H403</f>
        <v>0</v>
      </c>
      <c r="S403" s="182">
        <v>0.02</v>
      </c>
      <c r="T403" s="183">
        <f>S403*H403</f>
        <v>90</v>
      </c>
      <c r="AR403" s="16" t="s">
        <v>122</v>
      </c>
      <c r="AT403" s="16" t="s">
        <v>117</v>
      </c>
      <c r="AU403" s="16" t="s">
        <v>80</v>
      </c>
      <c r="AY403" s="16" t="s">
        <v>115</v>
      </c>
      <c r="BE403" s="184">
        <f>IF(N403="základní",J403,0)</f>
        <v>0</v>
      </c>
      <c r="BF403" s="184">
        <f>IF(N403="snížená",J403,0)</f>
        <v>0</v>
      </c>
      <c r="BG403" s="184">
        <f>IF(N403="zákl. přenesená",J403,0)</f>
        <v>0</v>
      </c>
      <c r="BH403" s="184">
        <f>IF(N403="sníž. přenesená",J403,0)</f>
        <v>0</v>
      </c>
      <c r="BI403" s="184">
        <f>IF(N403="nulová",J403,0)</f>
        <v>0</v>
      </c>
      <c r="BJ403" s="16" t="s">
        <v>78</v>
      </c>
      <c r="BK403" s="184">
        <f>ROUND(I403*H403,2)</f>
        <v>0</v>
      </c>
      <c r="BL403" s="16" t="s">
        <v>122</v>
      </c>
      <c r="BM403" s="16" t="s">
        <v>570</v>
      </c>
    </row>
    <row r="404" spans="2:65" s="1" customFormat="1" ht="78" x14ac:dyDescent="0.2">
      <c r="B404" s="33"/>
      <c r="C404" s="34"/>
      <c r="D404" s="185" t="s">
        <v>124</v>
      </c>
      <c r="E404" s="34"/>
      <c r="F404" s="186" t="s">
        <v>571</v>
      </c>
      <c r="G404" s="34"/>
      <c r="H404" s="34"/>
      <c r="I404" s="102"/>
      <c r="J404" s="34"/>
      <c r="K404" s="34"/>
      <c r="L404" s="37"/>
      <c r="M404" s="187"/>
      <c r="N404" s="59"/>
      <c r="O404" s="59"/>
      <c r="P404" s="59"/>
      <c r="Q404" s="59"/>
      <c r="R404" s="59"/>
      <c r="S404" s="59"/>
      <c r="T404" s="60"/>
      <c r="AT404" s="16" t="s">
        <v>124</v>
      </c>
      <c r="AU404" s="16" t="s">
        <v>80</v>
      </c>
    </row>
    <row r="405" spans="2:65" s="11" customFormat="1" ht="11.25" x14ac:dyDescent="0.2">
      <c r="B405" s="188"/>
      <c r="C405" s="189"/>
      <c r="D405" s="185" t="s">
        <v>126</v>
      </c>
      <c r="E405" s="190" t="s">
        <v>19</v>
      </c>
      <c r="F405" s="191" t="s">
        <v>572</v>
      </c>
      <c r="G405" s="189"/>
      <c r="H405" s="192">
        <v>4500</v>
      </c>
      <c r="I405" s="193"/>
      <c r="J405" s="189"/>
      <c r="K405" s="189"/>
      <c r="L405" s="194"/>
      <c r="M405" s="195"/>
      <c r="N405" s="196"/>
      <c r="O405" s="196"/>
      <c r="P405" s="196"/>
      <c r="Q405" s="196"/>
      <c r="R405" s="196"/>
      <c r="S405" s="196"/>
      <c r="T405" s="197"/>
      <c r="AT405" s="198" t="s">
        <v>126</v>
      </c>
      <c r="AU405" s="198" t="s">
        <v>80</v>
      </c>
      <c r="AV405" s="11" t="s">
        <v>80</v>
      </c>
      <c r="AW405" s="11" t="s">
        <v>32</v>
      </c>
      <c r="AX405" s="11" t="s">
        <v>70</v>
      </c>
      <c r="AY405" s="198" t="s">
        <v>115</v>
      </c>
    </row>
    <row r="406" spans="2:65" s="12" customFormat="1" ht="11.25" x14ac:dyDescent="0.2">
      <c r="B406" s="199"/>
      <c r="C406" s="200"/>
      <c r="D406" s="185" t="s">
        <v>126</v>
      </c>
      <c r="E406" s="201" t="s">
        <v>19</v>
      </c>
      <c r="F406" s="202" t="s">
        <v>128</v>
      </c>
      <c r="G406" s="200"/>
      <c r="H406" s="203">
        <v>4500</v>
      </c>
      <c r="I406" s="204"/>
      <c r="J406" s="200"/>
      <c r="K406" s="200"/>
      <c r="L406" s="205"/>
      <c r="M406" s="206"/>
      <c r="N406" s="207"/>
      <c r="O406" s="207"/>
      <c r="P406" s="207"/>
      <c r="Q406" s="207"/>
      <c r="R406" s="207"/>
      <c r="S406" s="207"/>
      <c r="T406" s="208"/>
      <c r="AT406" s="209" t="s">
        <v>126</v>
      </c>
      <c r="AU406" s="209" t="s">
        <v>80</v>
      </c>
      <c r="AV406" s="12" t="s">
        <v>122</v>
      </c>
      <c r="AW406" s="12" t="s">
        <v>32</v>
      </c>
      <c r="AX406" s="12" t="s">
        <v>78</v>
      </c>
      <c r="AY406" s="209" t="s">
        <v>115</v>
      </c>
    </row>
    <row r="407" spans="2:65" s="1" customFormat="1" ht="22.5" customHeight="1" x14ac:dyDescent="0.2">
      <c r="B407" s="33"/>
      <c r="C407" s="173" t="s">
        <v>573</v>
      </c>
      <c r="D407" s="173" t="s">
        <v>117</v>
      </c>
      <c r="E407" s="174" t="s">
        <v>574</v>
      </c>
      <c r="F407" s="175" t="s">
        <v>575</v>
      </c>
      <c r="G407" s="176" t="s">
        <v>387</v>
      </c>
      <c r="H407" s="177">
        <v>22</v>
      </c>
      <c r="I407" s="178"/>
      <c r="J407" s="179">
        <f>ROUND(I407*H407,2)</f>
        <v>0</v>
      </c>
      <c r="K407" s="175" t="s">
        <v>121</v>
      </c>
      <c r="L407" s="37"/>
      <c r="M407" s="180" t="s">
        <v>19</v>
      </c>
      <c r="N407" s="181" t="s">
        <v>41</v>
      </c>
      <c r="O407" s="59"/>
      <c r="P407" s="182">
        <f>O407*H407</f>
        <v>0</v>
      </c>
      <c r="Q407" s="182">
        <v>0</v>
      </c>
      <c r="R407" s="182">
        <f>Q407*H407</f>
        <v>0</v>
      </c>
      <c r="S407" s="182">
        <v>8.2000000000000003E-2</v>
      </c>
      <c r="T407" s="183">
        <f>S407*H407</f>
        <v>1.804</v>
      </c>
      <c r="AR407" s="16" t="s">
        <v>122</v>
      </c>
      <c r="AT407" s="16" t="s">
        <v>117</v>
      </c>
      <c r="AU407" s="16" t="s">
        <v>80</v>
      </c>
      <c r="AY407" s="16" t="s">
        <v>115</v>
      </c>
      <c r="BE407" s="184">
        <f>IF(N407="základní",J407,0)</f>
        <v>0</v>
      </c>
      <c r="BF407" s="184">
        <f>IF(N407="snížená",J407,0)</f>
        <v>0</v>
      </c>
      <c r="BG407" s="184">
        <f>IF(N407="zákl. přenesená",J407,0)</f>
        <v>0</v>
      </c>
      <c r="BH407" s="184">
        <f>IF(N407="sníž. přenesená",J407,0)</f>
        <v>0</v>
      </c>
      <c r="BI407" s="184">
        <f>IF(N407="nulová",J407,0)</f>
        <v>0</v>
      </c>
      <c r="BJ407" s="16" t="s">
        <v>78</v>
      </c>
      <c r="BK407" s="184">
        <f>ROUND(I407*H407,2)</f>
        <v>0</v>
      </c>
      <c r="BL407" s="16" t="s">
        <v>122</v>
      </c>
      <c r="BM407" s="16" t="s">
        <v>576</v>
      </c>
    </row>
    <row r="408" spans="2:65" s="1" customFormat="1" ht="68.25" x14ac:dyDescent="0.2">
      <c r="B408" s="33"/>
      <c r="C408" s="34"/>
      <c r="D408" s="185" t="s">
        <v>124</v>
      </c>
      <c r="E408" s="34"/>
      <c r="F408" s="186" t="s">
        <v>577</v>
      </c>
      <c r="G408" s="34"/>
      <c r="H408" s="34"/>
      <c r="I408" s="102"/>
      <c r="J408" s="34"/>
      <c r="K408" s="34"/>
      <c r="L408" s="37"/>
      <c r="M408" s="187"/>
      <c r="N408" s="59"/>
      <c r="O408" s="59"/>
      <c r="P408" s="59"/>
      <c r="Q408" s="59"/>
      <c r="R408" s="59"/>
      <c r="S408" s="59"/>
      <c r="T408" s="60"/>
      <c r="AT408" s="16" t="s">
        <v>124</v>
      </c>
      <c r="AU408" s="16" t="s">
        <v>80</v>
      </c>
    </row>
    <row r="409" spans="2:65" s="11" customFormat="1" ht="11.25" x14ac:dyDescent="0.2">
      <c r="B409" s="188"/>
      <c r="C409" s="189"/>
      <c r="D409" s="185" t="s">
        <v>126</v>
      </c>
      <c r="E409" s="190" t="s">
        <v>19</v>
      </c>
      <c r="F409" s="191" t="s">
        <v>578</v>
      </c>
      <c r="G409" s="189"/>
      <c r="H409" s="192">
        <v>22</v>
      </c>
      <c r="I409" s="193"/>
      <c r="J409" s="189"/>
      <c r="K409" s="189"/>
      <c r="L409" s="194"/>
      <c r="M409" s="195"/>
      <c r="N409" s="196"/>
      <c r="O409" s="196"/>
      <c r="P409" s="196"/>
      <c r="Q409" s="196"/>
      <c r="R409" s="196"/>
      <c r="S409" s="196"/>
      <c r="T409" s="197"/>
      <c r="AT409" s="198" t="s">
        <v>126</v>
      </c>
      <c r="AU409" s="198" t="s">
        <v>80</v>
      </c>
      <c r="AV409" s="11" t="s">
        <v>80</v>
      </c>
      <c r="AW409" s="11" t="s">
        <v>32</v>
      </c>
      <c r="AX409" s="11" t="s">
        <v>70</v>
      </c>
      <c r="AY409" s="198" t="s">
        <v>115</v>
      </c>
    </row>
    <row r="410" spans="2:65" s="12" customFormat="1" ht="11.25" x14ac:dyDescent="0.2">
      <c r="B410" s="199"/>
      <c r="C410" s="200"/>
      <c r="D410" s="185" t="s">
        <v>126</v>
      </c>
      <c r="E410" s="201" t="s">
        <v>19</v>
      </c>
      <c r="F410" s="202" t="s">
        <v>128</v>
      </c>
      <c r="G410" s="200"/>
      <c r="H410" s="203">
        <v>22</v>
      </c>
      <c r="I410" s="204"/>
      <c r="J410" s="200"/>
      <c r="K410" s="200"/>
      <c r="L410" s="205"/>
      <c r="M410" s="206"/>
      <c r="N410" s="207"/>
      <c r="O410" s="207"/>
      <c r="P410" s="207"/>
      <c r="Q410" s="207"/>
      <c r="R410" s="207"/>
      <c r="S410" s="207"/>
      <c r="T410" s="208"/>
      <c r="AT410" s="209" t="s">
        <v>126</v>
      </c>
      <c r="AU410" s="209" t="s">
        <v>80</v>
      </c>
      <c r="AV410" s="12" t="s">
        <v>122</v>
      </c>
      <c r="AW410" s="12" t="s">
        <v>32</v>
      </c>
      <c r="AX410" s="12" t="s">
        <v>78</v>
      </c>
      <c r="AY410" s="209" t="s">
        <v>115</v>
      </c>
    </row>
    <row r="411" spans="2:65" s="1" customFormat="1" ht="16.5" customHeight="1" x14ac:dyDescent="0.2">
      <c r="B411" s="33"/>
      <c r="C411" s="173" t="s">
        <v>579</v>
      </c>
      <c r="D411" s="173" t="s">
        <v>117</v>
      </c>
      <c r="E411" s="174" t="s">
        <v>580</v>
      </c>
      <c r="F411" s="175" t="s">
        <v>581</v>
      </c>
      <c r="G411" s="176" t="s">
        <v>387</v>
      </c>
      <c r="H411" s="177">
        <v>7</v>
      </c>
      <c r="I411" s="178"/>
      <c r="J411" s="179">
        <f>ROUND(I411*H411,2)</f>
        <v>0</v>
      </c>
      <c r="K411" s="175" t="s">
        <v>19</v>
      </c>
      <c r="L411" s="37"/>
      <c r="M411" s="180" t="s">
        <v>19</v>
      </c>
      <c r="N411" s="181" t="s">
        <v>41</v>
      </c>
      <c r="O411" s="59"/>
      <c r="P411" s="182">
        <f>O411*H411</f>
        <v>0</v>
      </c>
      <c r="Q411" s="182">
        <v>0</v>
      </c>
      <c r="R411" s="182">
        <f>Q411*H411</f>
        <v>0</v>
      </c>
      <c r="S411" s="182">
        <v>0</v>
      </c>
      <c r="T411" s="183">
        <f>S411*H411</f>
        <v>0</v>
      </c>
      <c r="AR411" s="16" t="s">
        <v>122</v>
      </c>
      <c r="AT411" s="16" t="s">
        <v>117</v>
      </c>
      <c r="AU411" s="16" t="s">
        <v>80</v>
      </c>
      <c r="AY411" s="16" t="s">
        <v>115</v>
      </c>
      <c r="BE411" s="184">
        <f>IF(N411="základní",J411,0)</f>
        <v>0</v>
      </c>
      <c r="BF411" s="184">
        <f>IF(N411="snížená",J411,0)</f>
        <v>0</v>
      </c>
      <c r="BG411" s="184">
        <f>IF(N411="zákl. přenesená",J411,0)</f>
        <v>0</v>
      </c>
      <c r="BH411" s="184">
        <f>IF(N411="sníž. přenesená",J411,0)</f>
        <v>0</v>
      </c>
      <c r="BI411" s="184">
        <f>IF(N411="nulová",J411,0)</f>
        <v>0</v>
      </c>
      <c r="BJ411" s="16" t="s">
        <v>78</v>
      </c>
      <c r="BK411" s="184">
        <f>ROUND(I411*H411,2)</f>
        <v>0</v>
      </c>
      <c r="BL411" s="16" t="s">
        <v>122</v>
      </c>
      <c r="BM411" s="16" t="s">
        <v>582</v>
      </c>
    </row>
    <row r="412" spans="2:65" s="11" customFormat="1" ht="11.25" x14ac:dyDescent="0.2">
      <c r="B412" s="188"/>
      <c r="C412" s="189"/>
      <c r="D412" s="185" t="s">
        <v>126</v>
      </c>
      <c r="E412" s="190" t="s">
        <v>19</v>
      </c>
      <c r="F412" s="191" t="s">
        <v>583</v>
      </c>
      <c r="G412" s="189"/>
      <c r="H412" s="192">
        <v>7</v>
      </c>
      <c r="I412" s="193"/>
      <c r="J412" s="189"/>
      <c r="K412" s="189"/>
      <c r="L412" s="194"/>
      <c r="M412" s="195"/>
      <c r="N412" s="196"/>
      <c r="O412" s="196"/>
      <c r="P412" s="196"/>
      <c r="Q412" s="196"/>
      <c r="R412" s="196"/>
      <c r="S412" s="196"/>
      <c r="T412" s="197"/>
      <c r="AT412" s="198" t="s">
        <v>126</v>
      </c>
      <c r="AU412" s="198" t="s">
        <v>80</v>
      </c>
      <c r="AV412" s="11" t="s">
        <v>80</v>
      </c>
      <c r="AW412" s="11" t="s">
        <v>32</v>
      </c>
      <c r="AX412" s="11" t="s">
        <v>70</v>
      </c>
      <c r="AY412" s="198" t="s">
        <v>115</v>
      </c>
    </row>
    <row r="413" spans="2:65" s="12" customFormat="1" ht="11.25" x14ac:dyDescent="0.2">
      <c r="B413" s="199"/>
      <c r="C413" s="200"/>
      <c r="D413" s="185" t="s">
        <v>126</v>
      </c>
      <c r="E413" s="201" t="s">
        <v>19</v>
      </c>
      <c r="F413" s="202" t="s">
        <v>128</v>
      </c>
      <c r="G413" s="200"/>
      <c r="H413" s="203">
        <v>7</v>
      </c>
      <c r="I413" s="204"/>
      <c r="J413" s="200"/>
      <c r="K413" s="200"/>
      <c r="L413" s="205"/>
      <c r="M413" s="206"/>
      <c r="N413" s="207"/>
      <c r="O413" s="207"/>
      <c r="P413" s="207"/>
      <c r="Q413" s="207"/>
      <c r="R413" s="207"/>
      <c r="S413" s="207"/>
      <c r="T413" s="208"/>
      <c r="AT413" s="209" t="s">
        <v>126</v>
      </c>
      <c r="AU413" s="209" t="s">
        <v>80</v>
      </c>
      <c r="AV413" s="12" t="s">
        <v>122</v>
      </c>
      <c r="AW413" s="12" t="s">
        <v>32</v>
      </c>
      <c r="AX413" s="12" t="s">
        <v>78</v>
      </c>
      <c r="AY413" s="209" t="s">
        <v>115</v>
      </c>
    </row>
    <row r="414" spans="2:65" s="1" customFormat="1" ht="16.5" customHeight="1" x14ac:dyDescent="0.2">
      <c r="B414" s="33"/>
      <c r="C414" s="173" t="s">
        <v>584</v>
      </c>
      <c r="D414" s="173" t="s">
        <v>117</v>
      </c>
      <c r="E414" s="174" t="s">
        <v>585</v>
      </c>
      <c r="F414" s="175" t="s">
        <v>586</v>
      </c>
      <c r="G414" s="176" t="s">
        <v>120</v>
      </c>
      <c r="H414" s="177">
        <v>27</v>
      </c>
      <c r="I414" s="178"/>
      <c r="J414" s="179">
        <f>ROUND(I414*H414,2)</f>
        <v>0</v>
      </c>
      <c r="K414" s="175" t="s">
        <v>121</v>
      </c>
      <c r="L414" s="37"/>
      <c r="M414" s="180" t="s">
        <v>19</v>
      </c>
      <c r="N414" s="181" t="s">
        <v>41</v>
      </c>
      <c r="O414" s="59"/>
      <c r="P414" s="182">
        <f>O414*H414</f>
        <v>0</v>
      </c>
      <c r="Q414" s="182">
        <v>0</v>
      </c>
      <c r="R414" s="182">
        <f>Q414*H414</f>
        <v>0</v>
      </c>
      <c r="S414" s="182">
        <v>0</v>
      </c>
      <c r="T414" s="183">
        <f>S414*H414</f>
        <v>0</v>
      </c>
      <c r="AR414" s="16" t="s">
        <v>122</v>
      </c>
      <c r="AT414" s="16" t="s">
        <v>117</v>
      </c>
      <c r="AU414" s="16" t="s">
        <v>80</v>
      </c>
      <c r="AY414" s="16" t="s">
        <v>115</v>
      </c>
      <c r="BE414" s="184">
        <f>IF(N414="základní",J414,0)</f>
        <v>0</v>
      </c>
      <c r="BF414" s="184">
        <f>IF(N414="snížená",J414,0)</f>
        <v>0</v>
      </c>
      <c r="BG414" s="184">
        <f>IF(N414="zákl. přenesená",J414,0)</f>
        <v>0</v>
      </c>
      <c r="BH414" s="184">
        <f>IF(N414="sníž. přenesená",J414,0)</f>
        <v>0</v>
      </c>
      <c r="BI414" s="184">
        <f>IF(N414="nulová",J414,0)</f>
        <v>0</v>
      </c>
      <c r="BJ414" s="16" t="s">
        <v>78</v>
      </c>
      <c r="BK414" s="184">
        <f>ROUND(I414*H414,2)</f>
        <v>0</v>
      </c>
      <c r="BL414" s="16" t="s">
        <v>122</v>
      </c>
      <c r="BM414" s="16" t="s">
        <v>587</v>
      </c>
    </row>
    <row r="415" spans="2:65" s="1" customFormat="1" ht="39" x14ac:dyDescent="0.2">
      <c r="B415" s="33"/>
      <c r="C415" s="34"/>
      <c r="D415" s="185" t="s">
        <v>124</v>
      </c>
      <c r="E415" s="34"/>
      <c r="F415" s="186" t="s">
        <v>588</v>
      </c>
      <c r="G415" s="34"/>
      <c r="H415" s="34"/>
      <c r="I415" s="102"/>
      <c r="J415" s="34"/>
      <c r="K415" s="34"/>
      <c r="L415" s="37"/>
      <c r="M415" s="187"/>
      <c r="N415" s="59"/>
      <c r="O415" s="59"/>
      <c r="P415" s="59"/>
      <c r="Q415" s="59"/>
      <c r="R415" s="59"/>
      <c r="S415" s="59"/>
      <c r="T415" s="60"/>
      <c r="AT415" s="16" t="s">
        <v>124</v>
      </c>
      <c r="AU415" s="16" t="s">
        <v>80</v>
      </c>
    </row>
    <row r="416" spans="2:65" s="11" customFormat="1" ht="11.25" x14ac:dyDescent="0.2">
      <c r="B416" s="188"/>
      <c r="C416" s="189"/>
      <c r="D416" s="185" t="s">
        <v>126</v>
      </c>
      <c r="E416" s="190" t="s">
        <v>19</v>
      </c>
      <c r="F416" s="191" t="s">
        <v>589</v>
      </c>
      <c r="G416" s="189"/>
      <c r="H416" s="192">
        <v>27</v>
      </c>
      <c r="I416" s="193"/>
      <c r="J416" s="189"/>
      <c r="K416" s="189"/>
      <c r="L416" s="194"/>
      <c r="M416" s="195"/>
      <c r="N416" s="196"/>
      <c r="O416" s="196"/>
      <c r="P416" s="196"/>
      <c r="Q416" s="196"/>
      <c r="R416" s="196"/>
      <c r="S416" s="196"/>
      <c r="T416" s="197"/>
      <c r="AT416" s="198" t="s">
        <v>126</v>
      </c>
      <c r="AU416" s="198" t="s">
        <v>80</v>
      </c>
      <c r="AV416" s="11" t="s">
        <v>80</v>
      </c>
      <c r="AW416" s="11" t="s">
        <v>32</v>
      </c>
      <c r="AX416" s="11" t="s">
        <v>70</v>
      </c>
      <c r="AY416" s="198" t="s">
        <v>115</v>
      </c>
    </row>
    <row r="417" spans="2:65" s="12" customFormat="1" ht="11.25" x14ac:dyDescent="0.2">
      <c r="B417" s="199"/>
      <c r="C417" s="200"/>
      <c r="D417" s="185" t="s">
        <v>126</v>
      </c>
      <c r="E417" s="201" t="s">
        <v>19</v>
      </c>
      <c r="F417" s="202" t="s">
        <v>128</v>
      </c>
      <c r="G417" s="200"/>
      <c r="H417" s="203">
        <v>27</v>
      </c>
      <c r="I417" s="204"/>
      <c r="J417" s="200"/>
      <c r="K417" s="200"/>
      <c r="L417" s="205"/>
      <c r="M417" s="206"/>
      <c r="N417" s="207"/>
      <c r="O417" s="207"/>
      <c r="P417" s="207"/>
      <c r="Q417" s="207"/>
      <c r="R417" s="207"/>
      <c r="S417" s="207"/>
      <c r="T417" s="208"/>
      <c r="AT417" s="209" t="s">
        <v>126</v>
      </c>
      <c r="AU417" s="209" t="s">
        <v>80</v>
      </c>
      <c r="AV417" s="12" t="s">
        <v>122</v>
      </c>
      <c r="AW417" s="12" t="s">
        <v>32</v>
      </c>
      <c r="AX417" s="12" t="s">
        <v>78</v>
      </c>
      <c r="AY417" s="209" t="s">
        <v>115</v>
      </c>
    </row>
    <row r="418" spans="2:65" s="1" customFormat="1" ht="16.5" customHeight="1" x14ac:dyDescent="0.2">
      <c r="B418" s="33"/>
      <c r="C418" s="173" t="s">
        <v>590</v>
      </c>
      <c r="D418" s="173" t="s">
        <v>117</v>
      </c>
      <c r="E418" s="174" t="s">
        <v>591</v>
      </c>
      <c r="F418" s="175" t="s">
        <v>592</v>
      </c>
      <c r="G418" s="176" t="s">
        <v>387</v>
      </c>
      <c r="H418" s="177">
        <v>3</v>
      </c>
      <c r="I418" s="178"/>
      <c r="J418" s="179">
        <f>ROUND(I418*H418,2)</f>
        <v>0</v>
      </c>
      <c r="K418" s="175" t="s">
        <v>19</v>
      </c>
      <c r="L418" s="37"/>
      <c r="M418" s="180" t="s">
        <v>19</v>
      </c>
      <c r="N418" s="181" t="s">
        <v>41</v>
      </c>
      <c r="O418" s="59"/>
      <c r="P418" s="182">
        <f>O418*H418</f>
        <v>0</v>
      </c>
      <c r="Q418" s="182">
        <v>0</v>
      </c>
      <c r="R418" s="182">
        <f>Q418*H418</f>
        <v>0</v>
      </c>
      <c r="S418" s="182">
        <v>0</v>
      </c>
      <c r="T418" s="183">
        <f>S418*H418</f>
        <v>0</v>
      </c>
      <c r="AR418" s="16" t="s">
        <v>122</v>
      </c>
      <c r="AT418" s="16" t="s">
        <v>117</v>
      </c>
      <c r="AU418" s="16" t="s">
        <v>80</v>
      </c>
      <c r="AY418" s="16" t="s">
        <v>115</v>
      </c>
      <c r="BE418" s="184">
        <f>IF(N418="základní",J418,0)</f>
        <v>0</v>
      </c>
      <c r="BF418" s="184">
        <f>IF(N418="snížená",J418,0)</f>
        <v>0</v>
      </c>
      <c r="BG418" s="184">
        <f>IF(N418="zákl. přenesená",J418,0)</f>
        <v>0</v>
      </c>
      <c r="BH418" s="184">
        <f>IF(N418="sníž. přenesená",J418,0)</f>
        <v>0</v>
      </c>
      <c r="BI418" s="184">
        <f>IF(N418="nulová",J418,0)</f>
        <v>0</v>
      </c>
      <c r="BJ418" s="16" t="s">
        <v>78</v>
      </c>
      <c r="BK418" s="184">
        <f>ROUND(I418*H418,2)</f>
        <v>0</v>
      </c>
      <c r="BL418" s="16" t="s">
        <v>122</v>
      </c>
      <c r="BM418" s="16" t="s">
        <v>593</v>
      </c>
    </row>
    <row r="419" spans="2:65" s="11" customFormat="1" ht="11.25" x14ac:dyDescent="0.2">
      <c r="B419" s="188"/>
      <c r="C419" s="189"/>
      <c r="D419" s="185" t="s">
        <v>126</v>
      </c>
      <c r="E419" s="190" t="s">
        <v>19</v>
      </c>
      <c r="F419" s="191" t="s">
        <v>594</v>
      </c>
      <c r="G419" s="189"/>
      <c r="H419" s="192">
        <v>3</v>
      </c>
      <c r="I419" s="193"/>
      <c r="J419" s="189"/>
      <c r="K419" s="189"/>
      <c r="L419" s="194"/>
      <c r="M419" s="195"/>
      <c r="N419" s="196"/>
      <c r="O419" s="196"/>
      <c r="P419" s="196"/>
      <c r="Q419" s="196"/>
      <c r="R419" s="196"/>
      <c r="S419" s="196"/>
      <c r="T419" s="197"/>
      <c r="AT419" s="198" t="s">
        <v>126</v>
      </c>
      <c r="AU419" s="198" t="s">
        <v>80</v>
      </c>
      <c r="AV419" s="11" t="s">
        <v>80</v>
      </c>
      <c r="AW419" s="11" t="s">
        <v>32</v>
      </c>
      <c r="AX419" s="11" t="s">
        <v>70</v>
      </c>
      <c r="AY419" s="198" t="s">
        <v>115</v>
      </c>
    </row>
    <row r="420" spans="2:65" s="12" customFormat="1" ht="11.25" x14ac:dyDescent="0.2">
      <c r="B420" s="199"/>
      <c r="C420" s="200"/>
      <c r="D420" s="185" t="s">
        <v>126</v>
      </c>
      <c r="E420" s="201" t="s">
        <v>19</v>
      </c>
      <c r="F420" s="202" t="s">
        <v>128</v>
      </c>
      <c r="G420" s="200"/>
      <c r="H420" s="203">
        <v>3</v>
      </c>
      <c r="I420" s="204"/>
      <c r="J420" s="200"/>
      <c r="K420" s="200"/>
      <c r="L420" s="205"/>
      <c r="M420" s="206"/>
      <c r="N420" s="207"/>
      <c r="O420" s="207"/>
      <c r="P420" s="207"/>
      <c r="Q420" s="207"/>
      <c r="R420" s="207"/>
      <c r="S420" s="207"/>
      <c r="T420" s="208"/>
      <c r="AT420" s="209" t="s">
        <v>126</v>
      </c>
      <c r="AU420" s="209" t="s">
        <v>80</v>
      </c>
      <c r="AV420" s="12" t="s">
        <v>122</v>
      </c>
      <c r="AW420" s="12" t="s">
        <v>32</v>
      </c>
      <c r="AX420" s="12" t="s">
        <v>78</v>
      </c>
      <c r="AY420" s="209" t="s">
        <v>115</v>
      </c>
    </row>
    <row r="421" spans="2:65" s="1" customFormat="1" ht="16.5" customHeight="1" x14ac:dyDescent="0.2">
      <c r="B421" s="33"/>
      <c r="C421" s="173" t="s">
        <v>595</v>
      </c>
      <c r="D421" s="173" t="s">
        <v>117</v>
      </c>
      <c r="E421" s="174" t="s">
        <v>596</v>
      </c>
      <c r="F421" s="175" t="s">
        <v>597</v>
      </c>
      <c r="G421" s="176" t="s">
        <v>542</v>
      </c>
      <c r="H421" s="177">
        <v>19.399999999999999</v>
      </c>
      <c r="I421" s="178"/>
      <c r="J421" s="179">
        <f>ROUND(I421*H421,2)</f>
        <v>0</v>
      </c>
      <c r="K421" s="175" t="s">
        <v>19</v>
      </c>
      <c r="L421" s="37"/>
      <c r="M421" s="180" t="s">
        <v>19</v>
      </c>
      <c r="N421" s="181" t="s">
        <v>41</v>
      </c>
      <c r="O421" s="59"/>
      <c r="P421" s="182">
        <f>O421*H421</f>
        <v>0</v>
      </c>
      <c r="Q421" s="182">
        <v>0</v>
      </c>
      <c r="R421" s="182">
        <f>Q421*H421</f>
        <v>0</v>
      </c>
      <c r="S421" s="182">
        <v>0</v>
      </c>
      <c r="T421" s="183">
        <f>S421*H421</f>
        <v>0</v>
      </c>
      <c r="AR421" s="16" t="s">
        <v>122</v>
      </c>
      <c r="AT421" s="16" t="s">
        <v>117</v>
      </c>
      <c r="AU421" s="16" t="s">
        <v>80</v>
      </c>
      <c r="AY421" s="16" t="s">
        <v>115</v>
      </c>
      <c r="BE421" s="184">
        <f>IF(N421="základní",J421,0)</f>
        <v>0</v>
      </c>
      <c r="BF421" s="184">
        <f>IF(N421="snížená",J421,0)</f>
        <v>0</v>
      </c>
      <c r="BG421" s="184">
        <f>IF(N421="zákl. přenesená",J421,0)</f>
        <v>0</v>
      </c>
      <c r="BH421" s="184">
        <f>IF(N421="sníž. přenesená",J421,0)</f>
        <v>0</v>
      </c>
      <c r="BI421" s="184">
        <f>IF(N421="nulová",J421,0)</f>
        <v>0</v>
      </c>
      <c r="BJ421" s="16" t="s">
        <v>78</v>
      </c>
      <c r="BK421" s="184">
        <f>ROUND(I421*H421,2)</f>
        <v>0</v>
      </c>
      <c r="BL421" s="16" t="s">
        <v>122</v>
      </c>
      <c r="BM421" s="16" t="s">
        <v>598</v>
      </c>
    </row>
    <row r="422" spans="2:65" s="11" customFormat="1" ht="11.25" x14ac:dyDescent="0.2">
      <c r="B422" s="188"/>
      <c r="C422" s="189"/>
      <c r="D422" s="185" t="s">
        <v>126</v>
      </c>
      <c r="E422" s="190" t="s">
        <v>19</v>
      </c>
      <c r="F422" s="191" t="s">
        <v>599</v>
      </c>
      <c r="G422" s="189"/>
      <c r="H422" s="192">
        <v>19.399999999999999</v>
      </c>
      <c r="I422" s="193"/>
      <c r="J422" s="189"/>
      <c r="K422" s="189"/>
      <c r="L422" s="194"/>
      <c r="M422" s="195"/>
      <c r="N422" s="196"/>
      <c r="O422" s="196"/>
      <c r="P422" s="196"/>
      <c r="Q422" s="196"/>
      <c r="R422" s="196"/>
      <c r="S422" s="196"/>
      <c r="T422" s="197"/>
      <c r="AT422" s="198" t="s">
        <v>126</v>
      </c>
      <c r="AU422" s="198" t="s">
        <v>80</v>
      </c>
      <c r="AV422" s="11" t="s">
        <v>80</v>
      </c>
      <c r="AW422" s="11" t="s">
        <v>32</v>
      </c>
      <c r="AX422" s="11" t="s">
        <v>70</v>
      </c>
      <c r="AY422" s="198" t="s">
        <v>115</v>
      </c>
    </row>
    <row r="423" spans="2:65" s="12" customFormat="1" ht="11.25" x14ac:dyDescent="0.2">
      <c r="B423" s="199"/>
      <c r="C423" s="200"/>
      <c r="D423" s="185" t="s">
        <v>126</v>
      </c>
      <c r="E423" s="201" t="s">
        <v>19</v>
      </c>
      <c r="F423" s="202" t="s">
        <v>128</v>
      </c>
      <c r="G423" s="200"/>
      <c r="H423" s="203">
        <v>19.399999999999999</v>
      </c>
      <c r="I423" s="204"/>
      <c r="J423" s="200"/>
      <c r="K423" s="200"/>
      <c r="L423" s="205"/>
      <c r="M423" s="206"/>
      <c r="N423" s="207"/>
      <c r="O423" s="207"/>
      <c r="P423" s="207"/>
      <c r="Q423" s="207"/>
      <c r="R423" s="207"/>
      <c r="S423" s="207"/>
      <c r="T423" s="208"/>
      <c r="AT423" s="209" t="s">
        <v>126</v>
      </c>
      <c r="AU423" s="209" t="s">
        <v>80</v>
      </c>
      <c r="AV423" s="12" t="s">
        <v>122</v>
      </c>
      <c r="AW423" s="12" t="s">
        <v>32</v>
      </c>
      <c r="AX423" s="12" t="s">
        <v>78</v>
      </c>
      <c r="AY423" s="209" t="s">
        <v>115</v>
      </c>
    </row>
    <row r="424" spans="2:65" s="1" customFormat="1" ht="16.5" customHeight="1" x14ac:dyDescent="0.2">
      <c r="B424" s="33"/>
      <c r="C424" s="173" t="s">
        <v>600</v>
      </c>
      <c r="D424" s="173" t="s">
        <v>117</v>
      </c>
      <c r="E424" s="174" t="s">
        <v>601</v>
      </c>
      <c r="F424" s="175" t="s">
        <v>602</v>
      </c>
      <c r="G424" s="176" t="s">
        <v>542</v>
      </c>
      <c r="H424" s="177">
        <v>5.3</v>
      </c>
      <c r="I424" s="178"/>
      <c r="J424" s="179">
        <f>ROUND(I424*H424,2)</f>
        <v>0</v>
      </c>
      <c r="K424" s="175" t="s">
        <v>19</v>
      </c>
      <c r="L424" s="37"/>
      <c r="M424" s="180" t="s">
        <v>19</v>
      </c>
      <c r="N424" s="181" t="s">
        <v>41</v>
      </c>
      <c r="O424" s="59"/>
      <c r="P424" s="182">
        <f>O424*H424</f>
        <v>0</v>
      </c>
      <c r="Q424" s="182">
        <v>0</v>
      </c>
      <c r="R424" s="182">
        <f>Q424*H424</f>
        <v>0</v>
      </c>
      <c r="S424" s="182">
        <v>0</v>
      </c>
      <c r="T424" s="183">
        <f>S424*H424</f>
        <v>0</v>
      </c>
      <c r="AR424" s="16" t="s">
        <v>122</v>
      </c>
      <c r="AT424" s="16" t="s">
        <v>117</v>
      </c>
      <c r="AU424" s="16" t="s">
        <v>80</v>
      </c>
      <c r="AY424" s="16" t="s">
        <v>115</v>
      </c>
      <c r="BE424" s="184">
        <f>IF(N424="základní",J424,0)</f>
        <v>0</v>
      </c>
      <c r="BF424" s="184">
        <f>IF(N424="snížená",J424,0)</f>
        <v>0</v>
      </c>
      <c r="BG424" s="184">
        <f>IF(N424="zákl. přenesená",J424,0)</f>
        <v>0</v>
      </c>
      <c r="BH424" s="184">
        <f>IF(N424="sníž. přenesená",J424,0)</f>
        <v>0</v>
      </c>
      <c r="BI424" s="184">
        <f>IF(N424="nulová",J424,0)</f>
        <v>0</v>
      </c>
      <c r="BJ424" s="16" t="s">
        <v>78</v>
      </c>
      <c r="BK424" s="184">
        <f>ROUND(I424*H424,2)</f>
        <v>0</v>
      </c>
      <c r="BL424" s="16" t="s">
        <v>122</v>
      </c>
      <c r="BM424" s="16" t="s">
        <v>603</v>
      </c>
    </row>
    <row r="425" spans="2:65" s="11" customFormat="1" ht="11.25" x14ac:dyDescent="0.2">
      <c r="B425" s="188"/>
      <c r="C425" s="189"/>
      <c r="D425" s="185" t="s">
        <v>126</v>
      </c>
      <c r="E425" s="190" t="s">
        <v>19</v>
      </c>
      <c r="F425" s="191" t="s">
        <v>604</v>
      </c>
      <c r="G425" s="189"/>
      <c r="H425" s="192">
        <v>5.3</v>
      </c>
      <c r="I425" s="193"/>
      <c r="J425" s="189"/>
      <c r="K425" s="189"/>
      <c r="L425" s="194"/>
      <c r="M425" s="195"/>
      <c r="N425" s="196"/>
      <c r="O425" s="196"/>
      <c r="P425" s="196"/>
      <c r="Q425" s="196"/>
      <c r="R425" s="196"/>
      <c r="S425" s="196"/>
      <c r="T425" s="197"/>
      <c r="AT425" s="198" t="s">
        <v>126</v>
      </c>
      <c r="AU425" s="198" t="s">
        <v>80</v>
      </c>
      <c r="AV425" s="11" t="s">
        <v>80</v>
      </c>
      <c r="AW425" s="11" t="s">
        <v>32</v>
      </c>
      <c r="AX425" s="11" t="s">
        <v>70</v>
      </c>
      <c r="AY425" s="198" t="s">
        <v>115</v>
      </c>
    </row>
    <row r="426" spans="2:65" s="12" customFormat="1" ht="11.25" x14ac:dyDescent="0.2">
      <c r="B426" s="199"/>
      <c r="C426" s="200"/>
      <c r="D426" s="185" t="s">
        <v>126</v>
      </c>
      <c r="E426" s="201" t="s">
        <v>19</v>
      </c>
      <c r="F426" s="202" t="s">
        <v>128</v>
      </c>
      <c r="G426" s="200"/>
      <c r="H426" s="203">
        <v>5.3</v>
      </c>
      <c r="I426" s="204"/>
      <c r="J426" s="200"/>
      <c r="K426" s="200"/>
      <c r="L426" s="205"/>
      <c r="M426" s="206"/>
      <c r="N426" s="207"/>
      <c r="O426" s="207"/>
      <c r="P426" s="207"/>
      <c r="Q426" s="207"/>
      <c r="R426" s="207"/>
      <c r="S426" s="207"/>
      <c r="T426" s="208"/>
      <c r="AT426" s="209" t="s">
        <v>126</v>
      </c>
      <c r="AU426" s="209" t="s">
        <v>80</v>
      </c>
      <c r="AV426" s="12" t="s">
        <v>122</v>
      </c>
      <c r="AW426" s="12" t="s">
        <v>32</v>
      </c>
      <c r="AX426" s="12" t="s">
        <v>78</v>
      </c>
      <c r="AY426" s="209" t="s">
        <v>115</v>
      </c>
    </row>
    <row r="427" spans="2:65" s="1" customFormat="1" ht="16.5" customHeight="1" x14ac:dyDescent="0.2">
      <c r="B427" s="33"/>
      <c r="C427" s="173" t="s">
        <v>605</v>
      </c>
      <c r="D427" s="173" t="s">
        <v>117</v>
      </c>
      <c r="E427" s="174" t="s">
        <v>606</v>
      </c>
      <c r="F427" s="175" t="s">
        <v>607</v>
      </c>
      <c r="G427" s="176" t="s">
        <v>387</v>
      </c>
      <c r="H427" s="177">
        <v>1</v>
      </c>
      <c r="I427" s="178"/>
      <c r="J427" s="179">
        <f>ROUND(I427*H427,2)</f>
        <v>0</v>
      </c>
      <c r="K427" s="175" t="s">
        <v>19</v>
      </c>
      <c r="L427" s="37"/>
      <c r="M427" s="180" t="s">
        <v>19</v>
      </c>
      <c r="N427" s="181" t="s">
        <v>41</v>
      </c>
      <c r="O427" s="59"/>
      <c r="P427" s="182">
        <f>O427*H427</f>
        <v>0</v>
      </c>
      <c r="Q427" s="182">
        <v>0</v>
      </c>
      <c r="R427" s="182">
        <f>Q427*H427</f>
        <v>0</v>
      </c>
      <c r="S427" s="182">
        <v>0</v>
      </c>
      <c r="T427" s="183">
        <f>S427*H427</f>
        <v>0</v>
      </c>
      <c r="AR427" s="16" t="s">
        <v>122</v>
      </c>
      <c r="AT427" s="16" t="s">
        <v>117</v>
      </c>
      <c r="AU427" s="16" t="s">
        <v>80</v>
      </c>
      <c r="AY427" s="16" t="s">
        <v>115</v>
      </c>
      <c r="BE427" s="184">
        <f>IF(N427="základní",J427,0)</f>
        <v>0</v>
      </c>
      <c r="BF427" s="184">
        <f>IF(N427="snížená",J427,0)</f>
        <v>0</v>
      </c>
      <c r="BG427" s="184">
        <f>IF(N427="zákl. přenesená",J427,0)</f>
        <v>0</v>
      </c>
      <c r="BH427" s="184">
        <f>IF(N427="sníž. přenesená",J427,0)</f>
        <v>0</v>
      </c>
      <c r="BI427" s="184">
        <f>IF(N427="nulová",J427,0)</f>
        <v>0</v>
      </c>
      <c r="BJ427" s="16" t="s">
        <v>78</v>
      </c>
      <c r="BK427" s="184">
        <f>ROUND(I427*H427,2)</f>
        <v>0</v>
      </c>
      <c r="BL427" s="16" t="s">
        <v>122</v>
      </c>
      <c r="BM427" s="16" t="s">
        <v>608</v>
      </c>
    </row>
    <row r="428" spans="2:65" s="11" customFormat="1" ht="11.25" x14ac:dyDescent="0.2">
      <c r="B428" s="188"/>
      <c r="C428" s="189"/>
      <c r="D428" s="185" t="s">
        <v>126</v>
      </c>
      <c r="E428" s="190" t="s">
        <v>19</v>
      </c>
      <c r="F428" s="191" t="s">
        <v>609</v>
      </c>
      <c r="G428" s="189"/>
      <c r="H428" s="192">
        <v>1</v>
      </c>
      <c r="I428" s="193"/>
      <c r="J428" s="189"/>
      <c r="K428" s="189"/>
      <c r="L428" s="194"/>
      <c r="M428" s="195"/>
      <c r="N428" s="196"/>
      <c r="O428" s="196"/>
      <c r="P428" s="196"/>
      <c r="Q428" s="196"/>
      <c r="R428" s="196"/>
      <c r="S428" s="196"/>
      <c r="T428" s="197"/>
      <c r="AT428" s="198" t="s">
        <v>126</v>
      </c>
      <c r="AU428" s="198" t="s">
        <v>80</v>
      </c>
      <c r="AV428" s="11" t="s">
        <v>80</v>
      </c>
      <c r="AW428" s="11" t="s">
        <v>32</v>
      </c>
      <c r="AX428" s="11" t="s">
        <v>70</v>
      </c>
      <c r="AY428" s="198" t="s">
        <v>115</v>
      </c>
    </row>
    <row r="429" spans="2:65" s="12" customFormat="1" ht="11.25" x14ac:dyDescent="0.2">
      <c r="B429" s="199"/>
      <c r="C429" s="200"/>
      <c r="D429" s="185" t="s">
        <v>126</v>
      </c>
      <c r="E429" s="201" t="s">
        <v>19</v>
      </c>
      <c r="F429" s="202" t="s">
        <v>128</v>
      </c>
      <c r="G429" s="200"/>
      <c r="H429" s="203">
        <v>1</v>
      </c>
      <c r="I429" s="204"/>
      <c r="J429" s="200"/>
      <c r="K429" s="200"/>
      <c r="L429" s="205"/>
      <c r="M429" s="206"/>
      <c r="N429" s="207"/>
      <c r="O429" s="207"/>
      <c r="P429" s="207"/>
      <c r="Q429" s="207"/>
      <c r="R429" s="207"/>
      <c r="S429" s="207"/>
      <c r="T429" s="208"/>
      <c r="AT429" s="209" t="s">
        <v>126</v>
      </c>
      <c r="AU429" s="209" t="s">
        <v>80</v>
      </c>
      <c r="AV429" s="12" t="s">
        <v>122</v>
      </c>
      <c r="AW429" s="12" t="s">
        <v>32</v>
      </c>
      <c r="AX429" s="12" t="s">
        <v>78</v>
      </c>
      <c r="AY429" s="209" t="s">
        <v>115</v>
      </c>
    </row>
    <row r="430" spans="2:65" s="1" customFormat="1" ht="16.5" customHeight="1" x14ac:dyDescent="0.2">
      <c r="B430" s="33"/>
      <c r="C430" s="173" t="s">
        <v>610</v>
      </c>
      <c r="D430" s="173" t="s">
        <v>117</v>
      </c>
      <c r="E430" s="174" t="s">
        <v>611</v>
      </c>
      <c r="F430" s="175" t="s">
        <v>612</v>
      </c>
      <c r="G430" s="176" t="s">
        <v>387</v>
      </c>
      <c r="H430" s="177">
        <v>1</v>
      </c>
      <c r="I430" s="178"/>
      <c r="J430" s="179">
        <f>ROUND(I430*H430,2)</f>
        <v>0</v>
      </c>
      <c r="K430" s="175" t="s">
        <v>19</v>
      </c>
      <c r="L430" s="37"/>
      <c r="M430" s="180" t="s">
        <v>19</v>
      </c>
      <c r="N430" s="181" t="s">
        <v>41</v>
      </c>
      <c r="O430" s="59"/>
      <c r="P430" s="182">
        <f>O430*H430</f>
        <v>0</v>
      </c>
      <c r="Q430" s="182">
        <v>0</v>
      </c>
      <c r="R430" s="182">
        <f>Q430*H430</f>
        <v>0</v>
      </c>
      <c r="S430" s="182">
        <v>0</v>
      </c>
      <c r="T430" s="183">
        <f>S430*H430</f>
        <v>0</v>
      </c>
      <c r="AR430" s="16" t="s">
        <v>122</v>
      </c>
      <c r="AT430" s="16" t="s">
        <v>117</v>
      </c>
      <c r="AU430" s="16" t="s">
        <v>80</v>
      </c>
      <c r="AY430" s="16" t="s">
        <v>115</v>
      </c>
      <c r="BE430" s="184">
        <f>IF(N430="základní",J430,0)</f>
        <v>0</v>
      </c>
      <c r="BF430" s="184">
        <f>IF(N430="snížená",J430,0)</f>
        <v>0</v>
      </c>
      <c r="BG430" s="184">
        <f>IF(N430="zákl. přenesená",J430,0)</f>
        <v>0</v>
      </c>
      <c r="BH430" s="184">
        <f>IF(N430="sníž. přenesená",J430,0)</f>
        <v>0</v>
      </c>
      <c r="BI430" s="184">
        <f>IF(N430="nulová",J430,0)</f>
        <v>0</v>
      </c>
      <c r="BJ430" s="16" t="s">
        <v>78</v>
      </c>
      <c r="BK430" s="184">
        <f>ROUND(I430*H430,2)</f>
        <v>0</v>
      </c>
      <c r="BL430" s="16" t="s">
        <v>122</v>
      </c>
      <c r="BM430" s="16" t="s">
        <v>613</v>
      </c>
    </row>
    <row r="431" spans="2:65" s="10" customFormat="1" ht="22.9" customHeight="1" x14ac:dyDescent="0.2">
      <c r="B431" s="157"/>
      <c r="C431" s="158"/>
      <c r="D431" s="159" t="s">
        <v>69</v>
      </c>
      <c r="E431" s="171" t="s">
        <v>614</v>
      </c>
      <c r="F431" s="171" t="s">
        <v>615</v>
      </c>
      <c r="G431" s="158"/>
      <c r="H431" s="158"/>
      <c r="I431" s="161"/>
      <c r="J431" s="172">
        <f>BK431</f>
        <v>0</v>
      </c>
      <c r="K431" s="158"/>
      <c r="L431" s="163"/>
      <c r="M431" s="164"/>
      <c r="N431" s="165"/>
      <c r="O431" s="165"/>
      <c r="P431" s="166">
        <f>SUM(P432:P476)</f>
        <v>0</v>
      </c>
      <c r="Q431" s="165"/>
      <c r="R431" s="166">
        <f>SUM(R432:R476)</f>
        <v>0</v>
      </c>
      <c r="S431" s="165"/>
      <c r="T431" s="167">
        <f>SUM(T432:T476)</f>
        <v>0</v>
      </c>
      <c r="AR431" s="168" t="s">
        <v>78</v>
      </c>
      <c r="AT431" s="169" t="s">
        <v>69</v>
      </c>
      <c r="AU431" s="169" t="s">
        <v>78</v>
      </c>
      <c r="AY431" s="168" t="s">
        <v>115</v>
      </c>
      <c r="BK431" s="170">
        <f>SUM(BK432:BK476)</f>
        <v>0</v>
      </c>
    </row>
    <row r="432" spans="2:65" s="1" customFormat="1" ht="16.5" customHeight="1" x14ac:dyDescent="0.2">
      <c r="B432" s="33"/>
      <c r="C432" s="173" t="s">
        <v>616</v>
      </c>
      <c r="D432" s="173" t="s">
        <v>117</v>
      </c>
      <c r="E432" s="174" t="s">
        <v>617</v>
      </c>
      <c r="F432" s="175" t="s">
        <v>618</v>
      </c>
      <c r="G432" s="176" t="s">
        <v>241</v>
      </c>
      <c r="H432" s="177">
        <v>538.62800000000004</v>
      </c>
      <c r="I432" s="178"/>
      <c r="J432" s="179">
        <f>ROUND(I432*H432,2)</f>
        <v>0</v>
      </c>
      <c r="K432" s="175" t="s">
        <v>121</v>
      </c>
      <c r="L432" s="37"/>
      <c r="M432" s="180" t="s">
        <v>19</v>
      </c>
      <c r="N432" s="181" t="s">
        <v>41</v>
      </c>
      <c r="O432" s="59"/>
      <c r="P432" s="182">
        <f>O432*H432</f>
        <v>0</v>
      </c>
      <c r="Q432" s="182">
        <v>0</v>
      </c>
      <c r="R432" s="182">
        <f>Q432*H432</f>
        <v>0</v>
      </c>
      <c r="S432" s="182">
        <v>0</v>
      </c>
      <c r="T432" s="183">
        <f>S432*H432</f>
        <v>0</v>
      </c>
      <c r="AR432" s="16" t="s">
        <v>122</v>
      </c>
      <c r="AT432" s="16" t="s">
        <v>117</v>
      </c>
      <c r="AU432" s="16" t="s">
        <v>80</v>
      </c>
      <c r="AY432" s="16" t="s">
        <v>115</v>
      </c>
      <c r="BE432" s="184">
        <f>IF(N432="základní",J432,0)</f>
        <v>0</v>
      </c>
      <c r="BF432" s="184">
        <f>IF(N432="snížená",J432,0)</f>
        <v>0</v>
      </c>
      <c r="BG432" s="184">
        <f>IF(N432="zákl. přenesená",J432,0)</f>
        <v>0</v>
      </c>
      <c r="BH432" s="184">
        <f>IF(N432="sníž. přenesená",J432,0)</f>
        <v>0</v>
      </c>
      <c r="BI432" s="184">
        <f>IF(N432="nulová",J432,0)</f>
        <v>0</v>
      </c>
      <c r="BJ432" s="16" t="s">
        <v>78</v>
      </c>
      <c r="BK432" s="184">
        <f>ROUND(I432*H432,2)</f>
        <v>0</v>
      </c>
      <c r="BL432" s="16" t="s">
        <v>122</v>
      </c>
      <c r="BM432" s="16" t="s">
        <v>619</v>
      </c>
    </row>
    <row r="433" spans="2:65" s="1" customFormat="1" ht="78" x14ac:dyDescent="0.2">
      <c r="B433" s="33"/>
      <c r="C433" s="34"/>
      <c r="D433" s="185" t="s">
        <v>124</v>
      </c>
      <c r="E433" s="34"/>
      <c r="F433" s="186" t="s">
        <v>620</v>
      </c>
      <c r="G433" s="34"/>
      <c r="H433" s="34"/>
      <c r="I433" s="102"/>
      <c r="J433" s="34"/>
      <c r="K433" s="34"/>
      <c r="L433" s="37"/>
      <c r="M433" s="187"/>
      <c r="N433" s="59"/>
      <c r="O433" s="59"/>
      <c r="P433" s="59"/>
      <c r="Q433" s="59"/>
      <c r="R433" s="59"/>
      <c r="S433" s="59"/>
      <c r="T433" s="60"/>
      <c r="AT433" s="16" t="s">
        <v>124</v>
      </c>
      <c r="AU433" s="16" t="s">
        <v>80</v>
      </c>
    </row>
    <row r="434" spans="2:65" s="11" customFormat="1" ht="11.25" x14ac:dyDescent="0.2">
      <c r="B434" s="188"/>
      <c r="C434" s="189"/>
      <c r="D434" s="185" t="s">
        <v>126</v>
      </c>
      <c r="E434" s="190" t="s">
        <v>19</v>
      </c>
      <c r="F434" s="191" t="s">
        <v>621</v>
      </c>
      <c r="G434" s="189"/>
      <c r="H434" s="192">
        <v>437.19499999999999</v>
      </c>
      <c r="I434" s="193"/>
      <c r="J434" s="189"/>
      <c r="K434" s="189"/>
      <c r="L434" s="194"/>
      <c r="M434" s="195"/>
      <c r="N434" s="196"/>
      <c r="O434" s="196"/>
      <c r="P434" s="196"/>
      <c r="Q434" s="196"/>
      <c r="R434" s="196"/>
      <c r="S434" s="196"/>
      <c r="T434" s="197"/>
      <c r="AT434" s="198" t="s">
        <v>126</v>
      </c>
      <c r="AU434" s="198" t="s">
        <v>80</v>
      </c>
      <c r="AV434" s="11" t="s">
        <v>80</v>
      </c>
      <c r="AW434" s="11" t="s">
        <v>32</v>
      </c>
      <c r="AX434" s="11" t="s">
        <v>70</v>
      </c>
      <c r="AY434" s="198" t="s">
        <v>115</v>
      </c>
    </row>
    <row r="435" spans="2:65" s="11" customFormat="1" ht="11.25" x14ac:dyDescent="0.2">
      <c r="B435" s="188"/>
      <c r="C435" s="189"/>
      <c r="D435" s="185" t="s">
        <v>126</v>
      </c>
      <c r="E435" s="190" t="s">
        <v>19</v>
      </c>
      <c r="F435" s="191" t="s">
        <v>622</v>
      </c>
      <c r="G435" s="189"/>
      <c r="H435" s="192">
        <v>11.433</v>
      </c>
      <c r="I435" s="193"/>
      <c r="J435" s="189"/>
      <c r="K435" s="189"/>
      <c r="L435" s="194"/>
      <c r="M435" s="195"/>
      <c r="N435" s="196"/>
      <c r="O435" s="196"/>
      <c r="P435" s="196"/>
      <c r="Q435" s="196"/>
      <c r="R435" s="196"/>
      <c r="S435" s="196"/>
      <c r="T435" s="197"/>
      <c r="AT435" s="198" t="s">
        <v>126</v>
      </c>
      <c r="AU435" s="198" t="s">
        <v>80</v>
      </c>
      <c r="AV435" s="11" t="s">
        <v>80</v>
      </c>
      <c r="AW435" s="11" t="s">
        <v>32</v>
      </c>
      <c r="AX435" s="11" t="s">
        <v>70</v>
      </c>
      <c r="AY435" s="198" t="s">
        <v>115</v>
      </c>
    </row>
    <row r="436" spans="2:65" s="11" customFormat="1" ht="11.25" x14ac:dyDescent="0.2">
      <c r="B436" s="188"/>
      <c r="C436" s="189"/>
      <c r="D436" s="185" t="s">
        <v>126</v>
      </c>
      <c r="E436" s="190" t="s">
        <v>19</v>
      </c>
      <c r="F436" s="191" t="s">
        <v>623</v>
      </c>
      <c r="G436" s="189"/>
      <c r="H436" s="192">
        <v>90</v>
      </c>
      <c r="I436" s="193"/>
      <c r="J436" s="189"/>
      <c r="K436" s="189"/>
      <c r="L436" s="194"/>
      <c r="M436" s="195"/>
      <c r="N436" s="196"/>
      <c r="O436" s="196"/>
      <c r="P436" s="196"/>
      <c r="Q436" s="196"/>
      <c r="R436" s="196"/>
      <c r="S436" s="196"/>
      <c r="T436" s="197"/>
      <c r="AT436" s="198" t="s">
        <v>126</v>
      </c>
      <c r="AU436" s="198" t="s">
        <v>80</v>
      </c>
      <c r="AV436" s="11" t="s">
        <v>80</v>
      </c>
      <c r="AW436" s="11" t="s">
        <v>32</v>
      </c>
      <c r="AX436" s="11" t="s">
        <v>70</v>
      </c>
      <c r="AY436" s="198" t="s">
        <v>115</v>
      </c>
    </row>
    <row r="437" spans="2:65" s="12" customFormat="1" ht="11.25" x14ac:dyDescent="0.2">
      <c r="B437" s="199"/>
      <c r="C437" s="200"/>
      <c r="D437" s="185" t="s">
        <v>126</v>
      </c>
      <c r="E437" s="201" t="s">
        <v>19</v>
      </c>
      <c r="F437" s="202" t="s">
        <v>128</v>
      </c>
      <c r="G437" s="200"/>
      <c r="H437" s="203">
        <v>538.62799999999993</v>
      </c>
      <c r="I437" s="204"/>
      <c r="J437" s="200"/>
      <c r="K437" s="200"/>
      <c r="L437" s="205"/>
      <c r="M437" s="206"/>
      <c r="N437" s="207"/>
      <c r="O437" s="207"/>
      <c r="P437" s="207"/>
      <c r="Q437" s="207"/>
      <c r="R437" s="207"/>
      <c r="S437" s="207"/>
      <c r="T437" s="208"/>
      <c r="AT437" s="209" t="s">
        <v>126</v>
      </c>
      <c r="AU437" s="209" t="s">
        <v>80</v>
      </c>
      <c r="AV437" s="12" t="s">
        <v>122</v>
      </c>
      <c r="AW437" s="12" t="s">
        <v>32</v>
      </c>
      <c r="AX437" s="12" t="s">
        <v>78</v>
      </c>
      <c r="AY437" s="209" t="s">
        <v>115</v>
      </c>
    </row>
    <row r="438" spans="2:65" s="1" customFormat="1" ht="22.5" customHeight="1" x14ac:dyDescent="0.2">
      <c r="B438" s="33"/>
      <c r="C438" s="173" t="s">
        <v>624</v>
      </c>
      <c r="D438" s="173" t="s">
        <v>117</v>
      </c>
      <c r="E438" s="174" t="s">
        <v>625</v>
      </c>
      <c r="F438" s="175" t="s">
        <v>626</v>
      </c>
      <c r="G438" s="176" t="s">
        <v>241</v>
      </c>
      <c r="H438" s="177">
        <v>12927.072</v>
      </c>
      <c r="I438" s="178"/>
      <c r="J438" s="179">
        <f>ROUND(I438*H438,2)</f>
        <v>0</v>
      </c>
      <c r="K438" s="175" t="s">
        <v>121</v>
      </c>
      <c r="L438" s="37"/>
      <c r="M438" s="180" t="s">
        <v>19</v>
      </c>
      <c r="N438" s="181" t="s">
        <v>41</v>
      </c>
      <c r="O438" s="59"/>
      <c r="P438" s="182">
        <f>O438*H438</f>
        <v>0</v>
      </c>
      <c r="Q438" s="182">
        <v>0</v>
      </c>
      <c r="R438" s="182">
        <f>Q438*H438</f>
        <v>0</v>
      </c>
      <c r="S438" s="182">
        <v>0</v>
      </c>
      <c r="T438" s="183">
        <f>S438*H438</f>
        <v>0</v>
      </c>
      <c r="AR438" s="16" t="s">
        <v>122</v>
      </c>
      <c r="AT438" s="16" t="s">
        <v>117</v>
      </c>
      <c r="AU438" s="16" t="s">
        <v>80</v>
      </c>
      <c r="AY438" s="16" t="s">
        <v>115</v>
      </c>
      <c r="BE438" s="184">
        <f>IF(N438="základní",J438,0)</f>
        <v>0</v>
      </c>
      <c r="BF438" s="184">
        <f>IF(N438="snížená",J438,0)</f>
        <v>0</v>
      </c>
      <c r="BG438" s="184">
        <f>IF(N438="zákl. přenesená",J438,0)</f>
        <v>0</v>
      </c>
      <c r="BH438" s="184">
        <f>IF(N438="sníž. přenesená",J438,0)</f>
        <v>0</v>
      </c>
      <c r="BI438" s="184">
        <f>IF(N438="nulová",J438,0)</f>
        <v>0</v>
      </c>
      <c r="BJ438" s="16" t="s">
        <v>78</v>
      </c>
      <c r="BK438" s="184">
        <f>ROUND(I438*H438,2)</f>
        <v>0</v>
      </c>
      <c r="BL438" s="16" t="s">
        <v>122</v>
      </c>
      <c r="BM438" s="16" t="s">
        <v>627</v>
      </c>
    </row>
    <row r="439" spans="2:65" s="1" customFormat="1" ht="78" x14ac:dyDescent="0.2">
      <c r="B439" s="33"/>
      <c r="C439" s="34"/>
      <c r="D439" s="185" t="s">
        <v>124</v>
      </c>
      <c r="E439" s="34"/>
      <c r="F439" s="186" t="s">
        <v>620</v>
      </c>
      <c r="G439" s="34"/>
      <c r="H439" s="34"/>
      <c r="I439" s="102"/>
      <c r="J439" s="34"/>
      <c r="K439" s="34"/>
      <c r="L439" s="37"/>
      <c r="M439" s="187"/>
      <c r="N439" s="59"/>
      <c r="O439" s="59"/>
      <c r="P439" s="59"/>
      <c r="Q439" s="59"/>
      <c r="R439" s="59"/>
      <c r="S439" s="59"/>
      <c r="T439" s="60"/>
      <c r="AT439" s="16" t="s">
        <v>124</v>
      </c>
      <c r="AU439" s="16" t="s">
        <v>80</v>
      </c>
    </row>
    <row r="440" spans="2:65" s="11" customFormat="1" ht="11.25" x14ac:dyDescent="0.2">
      <c r="B440" s="188"/>
      <c r="C440" s="189"/>
      <c r="D440" s="185" t="s">
        <v>126</v>
      </c>
      <c r="E440" s="190" t="s">
        <v>19</v>
      </c>
      <c r="F440" s="191" t="s">
        <v>628</v>
      </c>
      <c r="G440" s="189"/>
      <c r="H440" s="192">
        <v>12927.072</v>
      </c>
      <c r="I440" s="193"/>
      <c r="J440" s="189"/>
      <c r="K440" s="189"/>
      <c r="L440" s="194"/>
      <c r="M440" s="195"/>
      <c r="N440" s="196"/>
      <c r="O440" s="196"/>
      <c r="P440" s="196"/>
      <c r="Q440" s="196"/>
      <c r="R440" s="196"/>
      <c r="S440" s="196"/>
      <c r="T440" s="197"/>
      <c r="AT440" s="198" t="s">
        <v>126</v>
      </c>
      <c r="AU440" s="198" t="s">
        <v>80</v>
      </c>
      <c r="AV440" s="11" t="s">
        <v>80</v>
      </c>
      <c r="AW440" s="11" t="s">
        <v>32</v>
      </c>
      <c r="AX440" s="11" t="s">
        <v>70</v>
      </c>
      <c r="AY440" s="198" t="s">
        <v>115</v>
      </c>
    </row>
    <row r="441" spans="2:65" s="12" customFormat="1" ht="11.25" x14ac:dyDescent="0.2">
      <c r="B441" s="199"/>
      <c r="C441" s="200"/>
      <c r="D441" s="185" t="s">
        <v>126</v>
      </c>
      <c r="E441" s="201" t="s">
        <v>19</v>
      </c>
      <c r="F441" s="202" t="s">
        <v>128</v>
      </c>
      <c r="G441" s="200"/>
      <c r="H441" s="203">
        <v>12927.072</v>
      </c>
      <c r="I441" s="204"/>
      <c r="J441" s="200"/>
      <c r="K441" s="200"/>
      <c r="L441" s="205"/>
      <c r="M441" s="206"/>
      <c r="N441" s="207"/>
      <c r="O441" s="207"/>
      <c r="P441" s="207"/>
      <c r="Q441" s="207"/>
      <c r="R441" s="207"/>
      <c r="S441" s="207"/>
      <c r="T441" s="208"/>
      <c r="AT441" s="209" t="s">
        <v>126</v>
      </c>
      <c r="AU441" s="209" t="s">
        <v>80</v>
      </c>
      <c r="AV441" s="12" t="s">
        <v>122</v>
      </c>
      <c r="AW441" s="12" t="s">
        <v>32</v>
      </c>
      <c r="AX441" s="12" t="s">
        <v>78</v>
      </c>
      <c r="AY441" s="209" t="s">
        <v>115</v>
      </c>
    </row>
    <row r="442" spans="2:65" s="1" customFormat="1" ht="16.5" customHeight="1" x14ac:dyDescent="0.2">
      <c r="B442" s="33"/>
      <c r="C442" s="173" t="s">
        <v>629</v>
      </c>
      <c r="D442" s="173" t="s">
        <v>117</v>
      </c>
      <c r="E442" s="174" t="s">
        <v>630</v>
      </c>
      <c r="F442" s="175" t="s">
        <v>631</v>
      </c>
      <c r="G442" s="176" t="s">
        <v>241</v>
      </c>
      <c r="H442" s="177">
        <v>98.94</v>
      </c>
      <c r="I442" s="178"/>
      <c r="J442" s="179">
        <f>ROUND(I442*H442,2)</f>
        <v>0</v>
      </c>
      <c r="K442" s="175" t="s">
        <v>121</v>
      </c>
      <c r="L442" s="37"/>
      <c r="M442" s="180" t="s">
        <v>19</v>
      </c>
      <c r="N442" s="181" t="s">
        <v>41</v>
      </c>
      <c r="O442" s="59"/>
      <c r="P442" s="182">
        <f>O442*H442</f>
        <v>0</v>
      </c>
      <c r="Q442" s="182">
        <v>0</v>
      </c>
      <c r="R442" s="182">
        <f>Q442*H442</f>
        <v>0</v>
      </c>
      <c r="S442" s="182">
        <v>0</v>
      </c>
      <c r="T442" s="183">
        <f>S442*H442</f>
        <v>0</v>
      </c>
      <c r="AR442" s="16" t="s">
        <v>122</v>
      </c>
      <c r="AT442" s="16" t="s">
        <v>117</v>
      </c>
      <c r="AU442" s="16" t="s">
        <v>80</v>
      </c>
      <c r="AY442" s="16" t="s">
        <v>115</v>
      </c>
      <c r="BE442" s="184">
        <f>IF(N442="základní",J442,0)</f>
        <v>0</v>
      </c>
      <c r="BF442" s="184">
        <f>IF(N442="snížená",J442,0)</f>
        <v>0</v>
      </c>
      <c r="BG442" s="184">
        <f>IF(N442="zákl. přenesená",J442,0)</f>
        <v>0</v>
      </c>
      <c r="BH442" s="184">
        <f>IF(N442="sníž. přenesená",J442,0)</f>
        <v>0</v>
      </c>
      <c r="BI442" s="184">
        <f>IF(N442="nulová",J442,0)</f>
        <v>0</v>
      </c>
      <c r="BJ442" s="16" t="s">
        <v>78</v>
      </c>
      <c r="BK442" s="184">
        <f>ROUND(I442*H442,2)</f>
        <v>0</v>
      </c>
      <c r="BL442" s="16" t="s">
        <v>122</v>
      </c>
      <c r="BM442" s="16" t="s">
        <v>632</v>
      </c>
    </row>
    <row r="443" spans="2:65" s="1" customFormat="1" ht="78" x14ac:dyDescent="0.2">
      <c r="B443" s="33"/>
      <c r="C443" s="34"/>
      <c r="D443" s="185" t="s">
        <v>124</v>
      </c>
      <c r="E443" s="34"/>
      <c r="F443" s="186" t="s">
        <v>620</v>
      </c>
      <c r="G443" s="34"/>
      <c r="H443" s="34"/>
      <c r="I443" s="102"/>
      <c r="J443" s="34"/>
      <c r="K443" s="34"/>
      <c r="L443" s="37"/>
      <c r="M443" s="187"/>
      <c r="N443" s="59"/>
      <c r="O443" s="59"/>
      <c r="P443" s="59"/>
      <c r="Q443" s="59"/>
      <c r="R443" s="59"/>
      <c r="S443" s="59"/>
      <c r="T443" s="60"/>
      <c r="AT443" s="16" t="s">
        <v>124</v>
      </c>
      <c r="AU443" s="16" t="s">
        <v>80</v>
      </c>
    </row>
    <row r="444" spans="2:65" s="11" customFormat="1" ht="11.25" x14ac:dyDescent="0.2">
      <c r="B444" s="188"/>
      <c r="C444" s="189"/>
      <c r="D444" s="185" t="s">
        <v>126</v>
      </c>
      <c r="E444" s="190" t="s">
        <v>19</v>
      </c>
      <c r="F444" s="191" t="s">
        <v>633</v>
      </c>
      <c r="G444" s="189"/>
      <c r="H444" s="192">
        <v>10.425000000000001</v>
      </c>
      <c r="I444" s="193"/>
      <c r="J444" s="189"/>
      <c r="K444" s="189"/>
      <c r="L444" s="194"/>
      <c r="M444" s="195"/>
      <c r="N444" s="196"/>
      <c r="O444" s="196"/>
      <c r="P444" s="196"/>
      <c r="Q444" s="196"/>
      <c r="R444" s="196"/>
      <c r="S444" s="196"/>
      <c r="T444" s="197"/>
      <c r="AT444" s="198" t="s">
        <v>126</v>
      </c>
      <c r="AU444" s="198" t="s">
        <v>80</v>
      </c>
      <c r="AV444" s="11" t="s">
        <v>80</v>
      </c>
      <c r="AW444" s="11" t="s">
        <v>32</v>
      </c>
      <c r="AX444" s="11" t="s">
        <v>70</v>
      </c>
      <c r="AY444" s="198" t="s">
        <v>115</v>
      </c>
    </row>
    <row r="445" spans="2:65" s="11" customFormat="1" ht="11.25" x14ac:dyDescent="0.2">
      <c r="B445" s="188"/>
      <c r="C445" s="189"/>
      <c r="D445" s="185" t="s">
        <v>126</v>
      </c>
      <c r="E445" s="190" t="s">
        <v>19</v>
      </c>
      <c r="F445" s="191" t="s">
        <v>634</v>
      </c>
      <c r="G445" s="189"/>
      <c r="H445" s="192">
        <v>39.86</v>
      </c>
      <c r="I445" s="193"/>
      <c r="J445" s="189"/>
      <c r="K445" s="189"/>
      <c r="L445" s="194"/>
      <c r="M445" s="195"/>
      <c r="N445" s="196"/>
      <c r="O445" s="196"/>
      <c r="P445" s="196"/>
      <c r="Q445" s="196"/>
      <c r="R445" s="196"/>
      <c r="S445" s="196"/>
      <c r="T445" s="197"/>
      <c r="AT445" s="198" t="s">
        <v>126</v>
      </c>
      <c r="AU445" s="198" t="s">
        <v>80</v>
      </c>
      <c r="AV445" s="11" t="s">
        <v>80</v>
      </c>
      <c r="AW445" s="11" t="s">
        <v>32</v>
      </c>
      <c r="AX445" s="11" t="s">
        <v>70</v>
      </c>
      <c r="AY445" s="198" t="s">
        <v>115</v>
      </c>
    </row>
    <row r="446" spans="2:65" s="11" customFormat="1" ht="11.25" x14ac:dyDescent="0.2">
      <c r="B446" s="188"/>
      <c r="C446" s="189"/>
      <c r="D446" s="185" t="s">
        <v>126</v>
      </c>
      <c r="E446" s="190" t="s">
        <v>19</v>
      </c>
      <c r="F446" s="191" t="s">
        <v>635</v>
      </c>
      <c r="G446" s="189"/>
      <c r="H446" s="192">
        <v>48.655000000000001</v>
      </c>
      <c r="I446" s="193"/>
      <c r="J446" s="189"/>
      <c r="K446" s="189"/>
      <c r="L446" s="194"/>
      <c r="M446" s="195"/>
      <c r="N446" s="196"/>
      <c r="O446" s="196"/>
      <c r="P446" s="196"/>
      <c r="Q446" s="196"/>
      <c r="R446" s="196"/>
      <c r="S446" s="196"/>
      <c r="T446" s="197"/>
      <c r="AT446" s="198" t="s">
        <v>126</v>
      </c>
      <c r="AU446" s="198" t="s">
        <v>80</v>
      </c>
      <c r="AV446" s="11" t="s">
        <v>80</v>
      </c>
      <c r="AW446" s="11" t="s">
        <v>32</v>
      </c>
      <c r="AX446" s="11" t="s">
        <v>70</v>
      </c>
      <c r="AY446" s="198" t="s">
        <v>115</v>
      </c>
    </row>
    <row r="447" spans="2:65" s="12" customFormat="1" ht="11.25" x14ac:dyDescent="0.2">
      <c r="B447" s="199"/>
      <c r="C447" s="200"/>
      <c r="D447" s="185" t="s">
        <v>126</v>
      </c>
      <c r="E447" s="201" t="s">
        <v>19</v>
      </c>
      <c r="F447" s="202" t="s">
        <v>128</v>
      </c>
      <c r="G447" s="200"/>
      <c r="H447" s="203">
        <v>98.94</v>
      </c>
      <c r="I447" s="204"/>
      <c r="J447" s="200"/>
      <c r="K447" s="200"/>
      <c r="L447" s="205"/>
      <c r="M447" s="206"/>
      <c r="N447" s="207"/>
      <c r="O447" s="207"/>
      <c r="P447" s="207"/>
      <c r="Q447" s="207"/>
      <c r="R447" s="207"/>
      <c r="S447" s="207"/>
      <c r="T447" s="208"/>
      <c r="AT447" s="209" t="s">
        <v>126</v>
      </c>
      <c r="AU447" s="209" t="s">
        <v>80</v>
      </c>
      <c r="AV447" s="12" t="s">
        <v>122</v>
      </c>
      <c r="AW447" s="12" t="s">
        <v>32</v>
      </c>
      <c r="AX447" s="12" t="s">
        <v>78</v>
      </c>
      <c r="AY447" s="209" t="s">
        <v>115</v>
      </c>
    </row>
    <row r="448" spans="2:65" s="1" customFormat="1" ht="22.5" customHeight="1" x14ac:dyDescent="0.2">
      <c r="B448" s="33"/>
      <c r="C448" s="173" t="s">
        <v>636</v>
      </c>
      <c r="D448" s="173" t="s">
        <v>117</v>
      </c>
      <c r="E448" s="174" t="s">
        <v>637</v>
      </c>
      <c r="F448" s="175" t="s">
        <v>626</v>
      </c>
      <c r="G448" s="176" t="s">
        <v>241</v>
      </c>
      <c r="H448" s="177">
        <v>2374.56</v>
      </c>
      <c r="I448" s="178"/>
      <c r="J448" s="179">
        <f>ROUND(I448*H448,2)</f>
        <v>0</v>
      </c>
      <c r="K448" s="175" t="s">
        <v>121</v>
      </c>
      <c r="L448" s="37"/>
      <c r="M448" s="180" t="s">
        <v>19</v>
      </c>
      <c r="N448" s="181" t="s">
        <v>41</v>
      </c>
      <c r="O448" s="59"/>
      <c r="P448" s="182">
        <f>O448*H448</f>
        <v>0</v>
      </c>
      <c r="Q448" s="182">
        <v>0</v>
      </c>
      <c r="R448" s="182">
        <f>Q448*H448</f>
        <v>0</v>
      </c>
      <c r="S448" s="182">
        <v>0</v>
      </c>
      <c r="T448" s="183">
        <f>S448*H448</f>
        <v>0</v>
      </c>
      <c r="AR448" s="16" t="s">
        <v>122</v>
      </c>
      <c r="AT448" s="16" t="s">
        <v>117</v>
      </c>
      <c r="AU448" s="16" t="s">
        <v>80</v>
      </c>
      <c r="AY448" s="16" t="s">
        <v>115</v>
      </c>
      <c r="BE448" s="184">
        <f>IF(N448="základní",J448,0)</f>
        <v>0</v>
      </c>
      <c r="BF448" s="184">
        <f>IF(N448="snížená",J448,0)</f>
        <v>0</v>
      </c>
      <c r="BG448" s="184">
        <f>IF(N448="zákl. přenesená",J448,0)</f>
        <v>0</v>
      </c>
      <c r="BH448" s="184">
        <f>IF(N448="sníž. přenesená",J448,0)</f>
        <v>0</v>
      </c>
      <c r="BI448" s="184">
        <f>IF(N448="nulová",J448,0)</f>
        <v>0</v>
      </c>
      <c r="BJ448" s="16" t="s">
        <v>78</v>
      </c>
      <c r="BK448" s="184">
        <f>ROUND(I448*H448,2)</f>
        <v>0</v>
      </c>
      <c r="BL448" s="16" t="s">
        <v>122</v>
      </c>
      <c r="BM448" s="16" t="s">
        <v>638</v>
      </c>
    </row>
    <row r="449" spans="2:65" s="1" customFormat="1" ht="78" x14ac:dyDescent="0.2">
      <c r="B449" s="33"/>
      <c r="C449" s="34"/>
      <c r="D449" s="185" t="s">
        <v>124</v>
      </c>
      <c r="E449" s="34"/>
      <c r="F449" s="186" t="s">
        <v>620</v>
      </c>
      <c r="G449" s="34"/>
      <c r="H449" s="34"/>
      <c r="I449" s="102"/>
      <c r="J449" s="34"/>
      <c r="K449" s="34"/>
      <c r="L449" s="37"/>
      <c r="M449" s="187"/>
      <c r="N449" s="59"/>
      <c r="O449" s="59"/>
      <c r="P449" s="59"/>
      <c r="Q449" s="59"/>
      <c r="R449" s="59"/>
      <c r="S449" s="59"/>
      <c r="T449" s="60"/>
      <c r="AT449" s="16" t="s">
        <v>124</v>
      </c>
      <c r="AU449" s="16" t="s">
        <v>80</v>
      </c>
    </row>
    <row r="450" spans="2:65" s="11" customFormat="1" ht="11.25" x14ac:dyDescent="0.2">
      <c r="B450" s="188"/>
      <c r="C450" s="189"/>
      <c r="D450" s="185" t="s">
        <v>126</v>
      </c>
      <c r="E450" s="190" t="s">
        <v>19</v>
      </c>
      <c r="F450" s="191" t="s">
        <v>639</v>
      </c>
      <c r="G450" s="189"/>
      <c r="H450" s="192">
        <v>2374.56</v>
      </c>
      <c r="I450" s="193"/>
      <c r="J450" s="189"/>
      <c r="K450" s="189"/>
      <c r="L450" s="194"/>
      <c r="M450" s="195"/>
      <c r="N450" s="196"/>
      <c r="O450" s="196"/>
      <c r="P450" s="196"/>
      <c r="Q450" s="196"/>
      <c r="R450" s="196"/>
      <c r="S450" s="196"/>
      <c r="T450" s="197"/>
      <c r="AT450" s="198" t="s">
        <v>126</v>
      </c>
      <c r="AU450" s="198" t="s">
        <v>80</v>
      </c>
      <c r="AV450" s="11" t="s">
        <v>80</v>
      </c>
      <c r="AW450" s="11" t="s">
        <v>32</v>
      </c>
      <c r="AX450" s="11" t="s">
        <v>70</v>
      </c>
      <c r="AY450" s="198" t="s">
        <v>115</v>
      </c>
    </row>
    <row r="451" spans="2:65" s="12" customFormat="1" ht="11.25" x14ac:dyDescent="0.2">
      <c r="B451" s="199"/>
      <c r="C451" s="200"/>
      <c r="D451" s="185" t="s">
        <v>126</v>
      </c>
      <c r="E451" s="201" t="s">
        <v>19</v>
      </c>
      <c r="F451" s="202" t="s">
        <v>128</v>
      </c>
      <c r="G451" s="200"/>
      <c r="H451" s="203">
        <v>2374.56</v>
      </c>
      <c r="I451" s="204"/>
      <c r="J451" s="200"/>
      <c r="K451" s="200"/>
      <c r="L451" s="205"/>
      <c r="M451" s="206"/>
      <c r="N451" s="207"/>
      <c r="O451" s="207"/>
      <c r="P451" s="207"/>
      <c r="Q451" s="207"/>
      <c r="R451" s="207"/>
      <c r="S451" s="207"/>
      <c r="T451" s="208"/>
      <c r="AT451" s="209" t="s">
        <v>126</v>
      </c>
      <c r="AU451" s="209" t="s">
        <v>80</v>
      </c>
      <c r="AV451" s="12" t="s">
        <v>122</v>
      </c>
      <c r="AW451" s="12" t="s">
        <v>32</v>
      </c>
      <c r="AX451" s="12" t="s">
        <v>78</v>
      </c>
      <c r="AY451" s="209" t="s">
        <v>115</v>
      </c>
    </row>
    <row r="452" spans="2:65" s="1" customFormat="1" ht="16.5" customHeight="1" x14ac:dyDescent="0.2">
      <c r="B452" s="33"/>
      <c r="C452" s="173" t="s">
        <v>640</v>
      </c>
      <c r="D452" s="173" t="s">
        <v>117</v>
      </c>
      <c r="E452" s="174" t="s">
        <v>641</v>
      </c>
      <c r="F452" s="175" t="s">
        <v>642</v>
      </c>
      <c r="G452" s="176" t="s">
        <v>241</v>
      </c>
      <c r="H452" s="177">
        <v>654.875</v>
      </c>
      <c r="I452" s="178"/>
      <c r="J452" s="179">
        <f>ROUND(I452*H452,2)</f>
        <v>0</v>
      </c>
      <c r="K452" s="175" t="s">
        <v>121</v>
      </c>
      <c r="L452" s="37"/>
      <c r="M452" s="180" t="s">
        <v>19</v>
      </c>
      <c r="N452" s="181" t="s">
        <v>41</v>
      </c>
      <c r="O452" s="59"/>
      <c r="P452" s="182">
        <f>O452*H452</f>
        <v>0</v>
      </c>
      <c r="Q452" s="182">
        <v>0</v>
      </c>
      <c r="R452" s="182">
        <f>Q452*H452</f>
        <v>0</v>
      </c>
      <c r="S452" s="182">
        <v>0</v>
      </c>
      <c r="T452" s="183">
        <f>S452*H452</f>
        <v>0</v>
      </c>
      <c r="AR452" s="16" t="s">
        <v>122</v>
      </c>
      <c r="AT452" s="16" t="s">
        <v>117</v>
      </c>
      <c r="AU452" s="16" t="s">
        <v>80</v>
      </c>
      <c r="AY452" s="16" t="s">
        <v>115</v>
      </c>
      <c r="BE452" s="184">
        <f>IF(N452="základní",J452,0)</f>
        <v>0</v>
      </c>
      <c r="BF452" s="184">
        <f>IF(N452="snížená",J452,0)</f>
        <v>0</v>
      </c>
      <c r="BG452" s="184">
        <f>IF(N452="zákl. přenesená",J452,0)</f>
        <v>0</v>
      </c>
      <c r="BH452" s="184">
        <f>IF(N452="sníž. přenesená",J452,0)</f>
        <v>0</v>
      </c>
      <c r="BI452" s="184">
        <f>IF(N452="nulová",J452,0)</f>
        <v>0</v>
      </c>
      <c r="BJ452" s="16" t="s">
        <v>78</v>
      </c>
      <c r="BK452" s="184">
        <f>ROUND(I452*H452,2)</f>
        <v>0</v>
      </c>
      <c r="BL452" s="16" t="s">
        <v>122</v>
      </c>
      <c r="BM452" s="16" t="s">
        <v>643</v>
      </c>
    </row>
    <row r="453" spans="2:65" s="1" customFormat="1" ht="48.75" x14ac:dyDescent="0.2">
      <c r="B453" s="33"/>
      <c r="C453" s="34"/>
      <c r="D453" s="185" t="s">
        <v>124</v>
      </c>
      <c r="E453" s="34"/>
      <c r="F453" s="186" t="s">
        <v>644</v>
      </c>
      <c r="G453" s="34"/>
      <c r="H453" s="34"/>
      <c r="I453" s="102"/>
      <c r="J453" s="34"/>
      <c r="K453" s="34"/>
      <c r="L453" s="37"/>
      <c r="M453" s="187"/>
      <c r="N453" s="59"/>
      <c r="O453" s="59"/>
      <c r="P453" s="59"/>
      <c r="Q453" s="59"/>
      <c r="R453" s="59"/>
      <c r="S453" s="59"/>
      <c r="T453" s="60"/>
      <c r="AT453" s="16" t="s">
        <v>124</v>
      </c>
      <c r="AU453" s="16" t="s">
        <v>80</v>
      </c>
    </row>
    <row r="454" spans="2:65" s="11" customFormat="1" ht="11.25" x14ac:dyDescent="0.2">
      <c r="B454" s="188"/>
      <c r="C454" s="189"/>
      <c r="D454" s="185" t="s">
        <v>126</v>
      </c>
      <c r="E454" s="190" t="s">
        <v>19</v>
      </c>
      <c r="F454" s="191" t="s">
        <v>645</v>
      </c>
      <c r="G454" s="189"/>
      <c r="H454" s="192">
        <v>274.625</v>
      </c>
      <c r="I454" s="193"/>
      <c r="J454" s="189"/>
      <c r="K454" s="189"/>
      <c r="L454" s="194"/>
      <c r="M454" s="195"/>
      <c r="N454" s="196"/>
      <c r="O454" s="196"/>
      <c r="P454" s="196"/>
      <c r="Q454" s="196"/>
      <c r="R454" s="196"/>
      <c r="S454" s="196"/>
      <c r="T454" s="197"/>
      <c r="AT454" s="198" t="s">
        <v>126</v>
      </c>
      <c r="AU454" s="198" t="s">
        <v>80</v>
      </c>
      <c r="AV454" s="11" t="s">
        <v>80</v>
      </c>
      <c r="AW454" s="11" t="s">
        <v>32</v>
      </c>
      <c r="AX454" s="11" t="s">
        <v>70</v>
      </c>
      <c r="AY454" s="198" t="s">
        <v>115</v>
      </c>
    </row>
    <row r="455" spans="2:65" s="11" customFormat="1" ht="11.25" x14ac:dyDescent="0.2">
      <c r="B455" s="188"/>
      <c r="C455" s="189"/>
      <c r="D455" s="185" t="s">
        <v>126</v>
      </c>
      <c r="E455" s="190" t="s">
        <v>19</v>
      </c>
      <c r="F455" s="191" t="s">
        <v>646</v>
      </c>
      <c r="G455" s="189"/>
      <c r="H455" s="192">
        <v>380.25</v>
      </c>
      <c r="I455" s="193"/>
      <c r="J455" s="189"/>
      <c r="K455" s="189"/>
      <c r="L455" s="194"/>
      <c r="M455" s="195"/>
      <c r="N455" s="196"/>
      <c r="O455" s="196"/>
      <c r="P455" s="196"/>
      <c r="Q455" s="196"/>
      <c r="R455" s="196"/>
      <c r="S455" s="196"/>
      <c r="T455" s="197"/>
      <c r="AT455" s="198" t="s">
        <v>126</v>
      </c>
      <c r="AU455" s="198" t="s">
        <v>80</v>
      </c>
      <c r="AV455" s="11" t="s">
        <v>80</v>
      </c>
      <c r="AW455" s="11" t="s">
        <v>32</v>
      </c>
      <c r="AX455" s="11" t="s">
        <v>70</v>
      </c>
      <c r="AY455" s="198" t="s">
        <v>115</v>
      </c>
    </row>
    <row r="456" spans="2:65" s="12" customFormat="1" ht="11.25" x14ac:dyDescent="0.2">
      <c r="B456" s="199"/>
      <c r="C456" s="200"/>
      <c r="D456" s="185" t="s">
        <v>126</v>
      </c>
      <c r="E456" s="201" t="s">
        <v>19</v>
      </c>
      <c r="F456" s="202" t="s">
        <v>128</v>
      </c>
      <c r="G456" s="200"/>
      <c r="H456" s="203">
        <v>654.875</v>
      </c>
      <c r="I456" s="204"/>
      <c r="J456" s="200"/>
      <c r="K456" s="200"/>
      <c r="L456" s="205"/>
      <c r="M456" s="206"/>
      <c r="N456" s="207"/>
      <c r="O456" s="207"/>
      <c r="P456" s="207"/>
      <c r="Q456" s="207"/>
      <c r="R456" s="207"/>
      <c r="S456" s="207"/>
      <c r="T456" s="208"/>
      <c r="AT456" s="209" t="s">
        <v>126</v>
      </c>
      <c r="AU456" s="209" t="s">
        <v>80</v>
      </c>
      <c r="AV456" s="12" t="s">
        <v>122</v>
      </c>
      <c r="AW456" s="12" t="s">
        <v>32</v>
      </c>
      <c r="AX456" s="12" t="s">
        <v>78</v>
      </c>
      <c r="AY456" s="209" t="s">
        <v>115</v>
      </c>
    </row>
    <row r="457" spans="2:65" s="1" customFormat="1" ht="22.5" customHeight="1" x14ac:dyDescent="0.2">
      <c r="B457" s="33"/>
      <c r="C457" s="173" t="s">
        <v>647</v>
      </c>
      <c r="D457" s="173" t="s">
        <v>117</v>
      </c>
      <c r="E457" s="174" t="s">
        <v>648</v>
      </c>
      <c r="F457" s="175" t="s">
        <v>649</v>
      </c>
      <c r="G457" s="176" t="s">
        <v>241</v>
      </c>
      <c r="H457" s="177">
        <v>15717</v>
      </c>
      <c r="I457" s="178"/>
      <c r="J457" s="179">
        <f>ROUND(I457*H457,2)</f>
        <v>0</v>
      </c>
      <c r="K457" s="175" t="s">
        <v>121</v>
      </c>
      <c r="L457" s="37"/>
      <c r="M457" s="180" t="s">
        <v>19</v>
      </c>
      <c r="N457" s="181" t="s">
        <v>41</v>
      </c>
      <c r="O457" s="59"/>
      <c r="P457" s="182">
        <f>O457*H457</f>
        <v>0</v>
      </c>
      <c r="Q457" s="182">
        <v>0</v>
      </c>
      <c r="R457" s="182">
        <f>Q457*H457</f>
        <v>0</v>
      </c>
      <c r="S457" s="182">
        <v>0</v>
      </c>
      <c r="T457" s="183">
        <f>S457*H457</f>
        <v>0</v>
      </c>
      <c r="AR457" s="16" t="s">
        <v>122</v>
      </c>
      <c r="AT457" s="16" t="s">
        <v>117</v>
      </c>
      <c r="AU457" s="16" t="s">
        <v>80</v>
      </c>
      <c r="AY457" s="16" t="s">
        <v>115</v>
      </c>
      <c r="BE457" s="184">
        <f>IF(N457="základní",J457,0)</f>
        <v>0</v>
      </c>
      <c r="BF457" s="184">
        <f>IF(N457="snížená",J457,0)</f>
        <v>0</v>
      </c>
      <c r="BG457" s="184">
        <f>IF(N457="zákl. přenesená",J457,0)</f>
        <v>0</v>
      </c>
      <c r="BH457" s="184">
        <f>IF(N457="sníž. přenesená",J457,0)</f>
        <v>0</v>
      </c>
      <c r="BI457" s="184">
        <f>IF(N457="nulová",J457,0)</f>
        <v>0</v>
      </c>
      <c r="BJ457" s="16" t="s">
        <v>78</v>
      </c>
      <c r="BK457" s="184">
        <f>ROUND(I457*H457,2)</f>
        <v>0</v>
      </c>
      <c r="BL457" s="16" t="s">
        <v>122</v>
      </c>
      <c r="BM457" s="16" t="s">
        <v>650</v>
      </c>
    </row>
    <row r="458" spans="2:65" s="1" customFormat="1" ht="48.75" x14ac:dyDescent="0.2">
      <c r="B458" s="33"/>
      <c r="C458" s="34"/>
      <c r="D458" s="185" t="s">
        <v>124</v>
      </c>
      <c r="E458" s="34"/>
      <c r="F458" s="186" t="s">
        <v>644</v>
      </c>
      <c r="G458" s="34"/>
      <c r="H458" s="34"/>
      <c r="I458" s="102"/>
      <c r="J458" s="34"/>
      <c r="K458" s="34"/>
      <c r="L458" s="37"/>
      <c r="M458" s="187"/>
      <c r="N458" s="59"/>
      <c r="O458" s="59"/>
      <c r="P458" s="59"/>
      <c r="Q458" s="59"/>
      <c r="R458" s="59"/>
      <c r="S458" s="59"/>
      <c r="T458" s="60"/>
      <c r="AT458" s="16" t="s">
        <v>124</v>
      </c>
      <c r="AU458" s="16" t="s">
        <v>80</v>
      </c>
    </row>
    <row r="459" spans="2:65" s="11" customFormat="1" ht="11.25" x14ac:dyDescent="0.2">
      <c r="B459" s="188"/>
      <c r="C459" s="189"/>
      <c r="D459" s="185" t="s">
        <v>126</v>
      </c>
      <c r="E459" s="190" t="s">
        <v>19</v>
      </c>
      <c r="F459" s="191" t="s">
        <v>651</v>
      </c>
      <c r="G459" s="189"/>
      <c r="H459" s="192">
        <v>15717</v>
      </c>
      <c r="I459" s="193"/>
      <c r="J459" s="189"/>
      <c r="K459" s="189"/>
      <c r="L459" s="194"/>
      <c r="M459" s="195"/>
      <c r="N459" s="196"/>
      <c r="O459" s="196"/>
      <c r="P459" s="196"/>
      <c r="Q459" s="196"/>
      <c r="R459" s="196"/>
      <c r="S459" s="196"/>
      <c r="T459" s="197"/>
      <c r="AT459" s="198" t="s">
        <v>126</v>
      </c>
      <c r="AU459" s="198" t="s">
        <v>80</v>
      </c>
      <c r="AV459" s="11" t="s">
        <v>80</v>
      </c>
      <c r="AW459" s="11" t="s">
        <v>32</v>
      </c>
      <c r="AX459" s="11" t="s">
        <v>70</v>
      </c>
      <c r="AY459" s="198" t="s">
        <v>115</v>
      </c>
    </row>
    <row r="460" spans="2:65" s="12" customFormat="1" ht="11.25" x14ac:dyDescent="0.2">
      <c r="B460" s="199"/>
      <c r="C460" s="200"/>
      <c r="D460" s="185" t="s">
        <v>126</v>
      </c>
      <c r="E460" s="201" t="s">
        <v>19</v>
      </c>
      <c r="F460" s="202" t="s">
        <v>128</v>
      </c>
      <c r="G460" s="200"/>
      <c r="H460" s="203">
        <v>15717</v>
      </c>
      <c r="I460" s="204"/>
      <c r="J460" s="200"/>
      <c r="K460" s="200"/>
      <c r="L460" s="205"/>
      <c r="M460" s="206"/>
      <c r="N460" s="207"/>
      <c r="O460" s="207"/>
      <c r="P460" s="207"/>
      <c r="Q460" s="207"/>
      <c r="R460" s="207"/>
      <c r="S460" s="207"/>
      <c r="T460" s="208"/>
      <c r="AT460" s="209" t="s">
        <v>126</v>
      </c>
      <c r="AU460" s="209" t="s">
        <v>80</v>
      </c>
      <c r="AV460" s="12" t="s">
        <v>122</v>
      </c>
      <c r="AW460" s="12" t="s">
        <v>32</v>
      </c>
      <c r="AX460" s="12" t="s">
        <v>78</v>
      </c>
      <c r="AY460" s="209" t="s">
        <v>115</v>
      </c>
    </row>
    <row r="461" spans="2:65" s="1" customFormat="1" ht="22.5" customHeight="1" x14ac:dyDescent="0.2">
      <c r="B461" s="33"/>
      <c r="C461" s="173" t="s">
        <v>652</v>
      </c>
      <c r="D461" s="173" t="s">
        <v>117</v>
      </c>
      <c r="E461" s="174" t="s">
        <v>653</v>
      </c>
      <c r="F461" s="175" t="s">
        <v>654</v>
      </c>
      <c r="G461" s="176" t="s">
        <v>241</v>
      </c>
      <c r="H461" s="177">
        <v>373.565</v>
      </c>
      <c r="I461" s="178"/>
      <c r="J461" s="179">
        <f>ROUND(I461*H461,2)</f>
        <v>0</v>
      </c>
      <c r="K461" s="175" t="s">
        <v>121</v>
      </c>
      <c r="L461" s="37"/>
      <c r="M461" s="180" t="s">
        <v>19</v>
      </c>
      <c r="N461" s="181" t="s">
        <v>41</v>
      </c>
      <c r="O461" s="59"/>
      <c r="P461" s="182">
        <f>O461*H461</f>
        <v>0</v>
      </c>
      <c r="Q461" s="182">
        <v>0</v>
      </c>
      <c r="R461" s="182">
        <f>Q461*H461</f>
        <v>0</v>
      </c>
      <c r="S461" s="182">
        <v>0</v>
      </c>
      <c r="T461" s="183">
        <f>S461*H461</f>
        <v>0</v>
      </c>
      <c r="AR461" s="16" t="s">
        <v>122</v>
      </c>
      <c r="AT461" s="16" t="s">
        <v>117</v>
      </c>
      <c r="AU461" s="16" t="s">
        <v>80</v>
      </c>
      <c r="AY461" s="16" t="s">
        <v>115</v>
      </c>
      <c r="BE461" s="184">
        <f>IF(N461="základní",J461,0)</f>
        <v>0</v>
      </c>
      <c r="BF461" s="184">
        <f>IF(N461="snížená",J461,0)</f>
        <v>0</v>
      </c>
      <c r="BG461" s="184">
        <f>IF(N461="zákl. přenesená",J461,0)</f>
        <v>0</v>
      </c>
      <c r="BH461" s="184">
        <f>IF(N461="sníž. přenesená",J461,0)</f>
        <v>0</v>
      </c>
      <c r="BI461" s="184">
        <f>IF(N461="nulová",J461,0)</f>
        <v>0</v>
      </c>
      <c r="BJ461" s="16" t="s">
        <v>78</v>
      </c>
      <c r="BK461" s="184">
        <f>ROUND(I461*H461,2)</f>
        <v>0</v>
      </c>
      <c r="BL461" s="16" t="s">
        <v>122</v>
      </c>
      <c r="BM461" s="16" t="s">
        <v>655</v>
      </c>
    </row>
    <row r="462" spans="2:65" s="1" customFormat="1" ht="68.25" x14ac:dyDescent="0.2">
      <c r="B462" s="33"/>
      <c r="C462" s="34"/>
      <c r="D462" s="185" t="s">
        <v>124</v>
      </c>
      <c r="E462" s="34"/>
      <c r="F462" s="186" t="s">
        <v>656</v>
      </c>
      <c r="G462" s="34"/>
      <c r="H462" s="34"/>
      <c r="I462" s="102"/>
      <c r="J462" s="34"/>
      <c r="K462" s="34"/>
      <c r="L462" s="37"/>
      <c r="M462" s="187"/>
      <c r="N462" s="59"/>
      <c r="O462" s="59"/>
      <c r="P462" s="59"/>
      <c r="Q462" s="59"/>
      <c r="R462" s="59"/>
      <c r="S462" s="59"/>
      <c r="T462" s="60"/>
      <c r="AT462" s="16" t="s">
        <v>124</v>
      </c>
      <c r="AU462" s="16" t="s">
        <v>80</v>
      </c>
    </row>
    <row r="463" spans="2:65" s="11" customFormat="1" ht="11.25" x14ac:dyDescent="0.2">
      <c r="B463" s="188"/>
      <c r="C463" s="189"/>
      <c r="D463" s="185" t="s">
        <v>126</v>
      </c>
      <c r="E463" s="190" t="s">
        <v>19</v>
      </c>
      <c r="F463" s="191" t="s">
        <v>645</v>
      </c>
      <c r="G463" s="189"/>
      <c r="H463" s="192">
        <v>274.625</v>
      </c>
      <c r="I463" s="193"/>
      <c r="J463" s="189"/>
      <c r="K463" s="189"/>
      <c r="L463" s="194"/>
      <c r="M463" s="195"/>
      <c r="N463" s="196"/>
      <c r="O463" s="196"/>
      <c r="P463" s="196"/>
      <c r="Q463" s="196"/>
      <c r="R463" s="196"/>
      <c r="S463" s="196"/>
      <c r="T463" s="197"/>
      <c r="AT463" s="198" t="s">
        <v>126</v>
      </c>
      <c r="AU463" s="198" t="s">
        <v>80</v>
      </c>
      <c r="AV463" s="11" t="s">
        <v>80</v>
      </c>
      <c r="AW463" s="11" t="s">
        <v>32</v>
      </c>
      <c r="AX463" s="11" t="s">
        <v>70</v>
      </c>
      <c r="AY463" s="198" t="s">
        <v>115</v>
      </c>
    </row>
    <row r="464" spans="2:65" s="11" customFormat="1" ht="11.25" x14ac:dyDescent="0.2">
      <c r="B464" s="188"/>
      <c r="C464" s="189"/>
      <c r="D464" s="185" t="s">
        <v>126</v>
      </c>
      <c r="E464" s="190" t="s">
        <v>19</v>
      </c>
      <c r="F464" s="191" t="s">
        <v>657</v>
      </c>
      <c r="G464" s="189"/>
      <c r="H464" s="192">
        <v>48.655000000000001</v>
      </c>
      <c r="I464" s="193"/>
      <c r="J464" s="189"/>
      <c r="K464" s="189"/>
      <c r="L464" s="194"/>
      <c r="M464" s="195"/>
      <c r="N464" s="196"/>
      <c r="O464" s="196"/>
      <c r="P464" s="196"/>
      <c r="Q464" s="196"/>
      <c r="R464" s="196"/>
      <c r="S464" s="196"/>
      <c r="T464" s="197"/>
      <c r="AT464" s="198" t="s">
        <v>126</v>
      </c>
      <c r="AU464" s="198" t="s">
        <v>80</v>
      </c>
      <c r="AV464" s="11" t="s">
        <v>80</v>
      </c>
      <c r="AW464" s="11" t="s">
        <v>32</v>
      </c>
      <c r="AX464" s="11" t="s">
        <v>70</v>
      </c>
      <c r="AY464" s="198" t="s">
        <v>115</v>
      </c>
    </row>
    <row r="465" spans="2:65" s="11" customFormat="1" ht="11.25" x14ac:dyDescent="0.2">
      <c r="B465" s="188"/>
      <c r="C465" s="189"/>
      <c r="D465" s="185" t="s">
        <v>126</v>
      </c>
      <c r="E465" s="190" t="s">
        <v>19</v>
      </c>
      <c r="F465" s="191" t="s">
        <v>658</v>
      </c>
      <c r="G465" s="189"/>
      <c r="H465" s="192">
        <v>50.284999999999997</v>
      </c>
      <c r="I465" s="193"/>
      <c r="J465" s="189"/>
      <c r="K465" s="189"/>
      <c r="L465" s="194"/>
      <c r="M465" s="195"/>
      <c r="N465" s="196"/>
      <c r="O465" s="196"/>
      <c r="P465" s="196"/>
      <c r="Q465" s="196"/>
      <c r="R465" s="196"/>
      <c r="S465" s="196"/>
      <c r="T465" s="197"/>
      <c r="AT465" s="198" t="s">
        <v>126</v>
      </c>
      <c r="AU465" s="198" t="s">
        <v>80</v>
      </c>
      <c r="AV465" s="11" t="s">
        <v>80</v>
      </c>
      <c r="AW465" s="11" t="s">
        <v>32</v>
      </c>
      <c r="AX465" s="11" t="s">
        <v>70</v>
      </c>
      <c r="AY465" s="198" t="s">
        <v>115</v>
      </c>
    </row>
    <row r="466" spans="2:65" s="12" customFormat="1" ht="11.25" x14ac:dyDescent="0.2">
      <c r="B466" s="199"/>
      <c r="C466" s="200"/>
      <c r="D466" s="185" t="s">
        <v>126</v>
      </c>
      <c r="E466" s="201" t="s">
        <v>19</v>
      </c>
      <c r="F466" s="202" t="s">
        <v>128</v>
      </c>
      <c r="G466" s="200"/>
      <c r="H466" s="203">
        <v>373.56499999999994</v>
      </c>
      <c r="I466" s="204"/>
      <c r="J466" s="200"/>
      <c r="K466" s="200"/>
      <c r="L466" s="205"/>
      <c r="M466" s="206"/>
      <c r="N466" s="207"/>
      <c r="O466" s="207"/>
      <c r="P466" s="207"/>
      <c r="Q466" s="207"/>
      <c r="R466" s="207"/>
      <c r="S466" s="207"/>
      <c r="T466" s="208"/>
      <c r="AT466" s="209" t="s">
        <v>126</v>
      </c>
      <c r="AU466" s="209" t="s">
        <v>80</v>
      </c>
      <c r="AV466" s="12" t="s">
        <v>122</v>
      </c>
      <c r="AW466" s="12" t="s">
        <v>32</v>
      </c>
      <c r="AX466" s="12" t="s">
        <v>78</v>
      </c>
      <c r="AY466" s="209" t="s">
        <v>115</v>
      </c>
    </row>
    <row r="467" spans="2:65" s="1" customFormat="1" ht="22.5" customHeight="1" x14ac:dyDescent="0.2">
      <c r="B467" s="33"/>
      <c r="C467" s="173" t="s">
        <v>659</v>
      </c>
      <c r="D467" s="173" t="s">
        <v>117</v>
      </c>
      <c r="E467" s="174" t="s">
        <v>660</v>
      </c>
      <c r="F467" s="175" t="s">
        <v>661</v>
      </c>
      <c r="G467" s="176" t="s">
        <v>241</v>
      </c>
      <c r="H467" s="177">
        <v>391.68299999999999</v>
      </c>
      <c r="I467" s="178"/>
      <c r="J467" s="179">
        <f>ROUND(I467*H467,2)</f>
        <v>0</v>
      </c>
      <c r="K467" s="175" t="s">
        <v>19</v>
      </c>
      <c r="L467" s="37"/>
      <c r="M467" s="180" t="s">
        <v>19</v>
      </c>
      <c r="N467" s="181" t="s">
        <v>41</v>
      </c>
      <c r="O467" s="59"/>
      <c r="P467" s="182">
        <f>O467*H467</f>
        <v>0</v>
      </c>
      <c r="Q467" s="182">
        <v>0</v>
      </c>
      <c r="R467" s="182">
        <f>Q467*H467</f>
        <v>0</v>
      </c>
      <c r="S467" s="182">
        <v>0</v>
      </c>
      <c r="T467" s="183">
        <f>S467*H467</f>
        <v>0</v>
      </c>
      <c r="AR467" s="16" t="s">
        <v>122</v>
      </c>
      <c r="AT467" s="16" t="s">
        <v>117</v>
      </c>
      <c r="AU467" s="16" t="s">
        <v>80</v>
      </c>
      <c r="AY467" s="16" t="s">
        <v>115</v>
      </c>
      <c r="BE467" s="184">
        <f>IF(N467="základní",J467,0)</f>
        <v>0</v>
      </c>
      <c r="BF467" s="184">
        <f>IF(N467="snížená",J467,0)</f>
        <v>0</v>
      </c>
      <c r="BG467" s="184">
        <f>IF(N467="zákl. přenesená",J467,0)</f>
        <v>0</v>
      </c>
      <c r="BH467" s="184">
        <f>IF(N467="sníž. přenesená",J467,0)</f>
        <v>0</v>
      </c>
      <c r="BI467" s="184">
        <f>IF(N467="nulová",J467,0)</f>
        <v>0</v>
      </c>
      <c r="BJ467" s="16" t="s">
        <v>78</v>
      </c>
      <c r="BK467" s="184">
        <f>ROUND(I467*H467,2)</f>
        <v>0</v>
      </c>
      <c r="BL467" s="16" t="s">
        <v>122</v>
      </c>
      <c r="BM467" s="16" t="s">
        <v>662</v>
      </c>
    </row>
    <row r="468" spans="2:65" s="1" customFormat="1" ht="68.25" x14ac:dyDescent="0.2">
      <c r="B468" s="33"/>
      <c r="C468" s="34"/>
      <c r="D468" s="185" t="s">
        <v>124</v>
      </c>
      <c r="E468" s="34"/>
      <c r="F468" s="186" t="s">
        <v>656</v>
      </c>
      <c r="G468" s="34"/>
      <c r="H468" s="34"/>
      <c r="I468" s="102"/>
      <c r="J468" s="34"/>
      <c r="K468" s="34"/>
      <c r="L468" s="37"/>
      <c r="M468" s="187"/>
      <c r="N468" s="59"/>
      <c r="O468" s="59"/>
      <c r="P468" s="59"/>
      <c r="Q468" s="59"/>
      <c r="R468" s="59"/>
      <c r="S468" s="59"/>
      <c r="T468" s="60"/>
      <c r="AT468" s="16" t="s">
        <v>124</v>
      </c>
      <c r="AU468" s="16" t="s">
        <v>80</v>
      </c>
    </row>
    <row r="469" spans="2:65" s="11" customFormat="1" ht="11.25" x14ac:dyDescent="0.2">
      <c r="B469" s="188"/>
      <c r="C469" s="189"/>
      <c r="D469" s="185" t="s">
        <v>126</v>
      </c>
      <c r="E469" s="190" t="s">
        <v>19</v>
      </c>
      <c r="F469" s="191" t="s">
        <v>646</v>
      </c>
      <c r="G469" s="189"/>
      <c r="H469" s="192">
        <v>380.25</v>
      </c>
      <c r="I469" s="193"/>
      <c r="J469" s="189"/>
      <c r="K469" s="189"/>
      <c r="L469" s="194"/>
      <c r="M469" s="195"/>
      <c r="N469" s="196"/>
      <c r="O469" s="196"/>
      <c r="P469" s="196"/>
      <c r="Q469" s="196"/>
      <c r="R469" s="196"/>
      <c r="S469" s="196"/>
      <c r="T469" s="197"/>
      <c r="AT469" s="198" t="s">
        <v>126</v>
      </c>
      <c r="AU469" s="198" t="s">
        <v>80</v>
      </c>
      <c r="AV469" s="11" t="s">
        <v>80</v>
      </c>
      <c r="AW469" s="11" t="s">
        <v>32</v>
      </c>
      <c r="AX469" s="11" t="s">
        <v>70</v>
      </c>
      <c r="AY469" s="198" t="s">
        <v>115</v>
      </c>
    </row>
    <row r="470" spans="2:65" s="11" customFormat="1" ht="11.25" x14ac:dyDescent="0.2">
      <c r="B470" s="188"/>
      <c r="C470" s="189"/>
      <c r="D470" s="185" t="s">
        <v>126</v>
      </c>
      <c r="E470" s="190" t="s">
        <v>19</v>
      </c>
      <c r="F470" s="191" t="s">
        <v>663</v>
      </c>
      <c r="G470" s="189"/>
      <c r="H470" s="192">
        <v>11.433</v>
      </c>
      <c r="I470" s="193"/>
      <c r="J470" s="189"/>
      <c r="K470" s="189"/>
      <c r="L470" s="194"/>
      <c r="M470" s="195"/>
      <c r="N470" s="196"/>
      <c r="O470" s="196"/>
      <c r="P470" s="196"/>
      <c r="Q470" s="196"/>
      <c r="R470" s="196"/>
      <c r="S470" s="196"/>
      <c r="T470" s="197"/>
      <c r="AT470" s="198" t="s">
        <v>126</v>
      </c>
      <c r="AU470" s="198" t="s">
        <v>80</v>
      </c>
      <c r="AV470" s="11" t="s">
        <v>80</v>
      </c>
      <c r="AW470" s="11" t="s">
        <v>32</v>
      </c>
      <c r="AX470" s="11" t="s">
        <v>70</v>
      </c>
      <c r="AY470" s="198" t="s">
        <v>115</v>
      </c>
    </row>
    <row r="471" spans="2:65" s="12" customFormat="1" ht="11.25" x14ac:dyDescent="0.2">
      <c r="B471" s="199"/>
      <c r="C471" s="200"/>
      <c r="D471" s="185" t="s">
        <v>126</v>
      </c>
      <c r="E471" s="201" t="s">
        <v>19</v>
      </c>
      <c r="F471" s="202" t="s">
        <v>128</v>
      </c>
      <c r="G471" s="200"/>
      <c r="H471" s="203">
        <v>391.68299999999999</v>
      </c>
      <c r="I471" s="204"/>
      <c r="J471" s="200"/>
      <c r="K471" s="200"/>
      <c r="L471" s="205"/>
      <c r="M471" s="206"/>
      <c r="N471" s="207"/>
      <c r="O471" s="207"/>
      <c r="P471" s="207"/>
      <c r="Q471" s="207"/>
      <c r="R471" s="207"/>
      <c r="S471" s="207"/>
      <c r="T471" s="208"/>
      <c r="AT471" s="209" t="s">
        <v>126</v>
      </c>
      <c r="AU471" s="209" t="s">
        <v>80</v>
      </c>
      <c r="AV471" s="12" t="s">
        <v>122</v>
      </c>
      <c r="AW471" s="12" t="s">
        <v>32</v>
      </c>
      <c r="AX471" s="12" t="s">
        <v>78</v>
      </c>
      <c r="AY471" s="209" t="s">
        <v>115</v>
      </c>
    </row>
    <row r="472" spans="2:65" s="1" customFormat="1" ht="22.5" customHeight="1" x14ac:dyDescent="0.2">
      <c r="B472" s="33"/>
      <c r="C472" s="173" t="s">
        <v>664</v>
      </c>
      <c r="D472" s="173" t="s">
        <v>117</v>
      </c>
      <c r="E472" s="174" t="s">
        <v>665</v>
      </c>
      <c r="F472" s="175" t="s">
        <v>251</v>
      </c>
      <c r="G472" s="176" t="s">
        <v>241</v>
      </c>
      <c r="H472" s="177">
        <v>527.19500000000005</v>
      </c>
      <c r="I472" s="178"/>
      <c r="J472" s="179">
        <f>ROUND(I472*H472,2)</f>
        <v>0</v>
      </c>
      <c r="K472" s="175" t="s">
        <v>121</v>
      </c>
      <c r="L472" s="37"/>
      <c r="M472" s="180" t="s">
        <v>19</v>
      </c>
      <c r="N472" s="181" t="s">
        <v>41</v>
      </c>
      <c r="O472" s="59"/>
      <c r="P472" s="182">
        <f>O472*H472</f>
        <v>0</v>
      </c>
      <c r="Q472" s="182">
        <v>0</v>
      </c>
      <c r="R472" s="182">
        <f>Q472*H472</f>
        <v>0</v>
      </c>
      <c r="S472" s="182">
        <v>0</v>
      </c>
      <c r="T472" s="183">
        <f>S472*H472</f>
        <v>0</v>
      </c>
      <c r="AR472" s="16" t="s">
        <v>122</v>
      </c>
      <c r="AT472" s="16" t="s">
        <v>117</v>
      </c>
      <c r="AU472" s="16" t="s">
        <v>80</v>
      </c>
      <c r="AY472" s="16" t="s">
        <v>115</v>
      </c>
      <c r="BE472" s="184">
        <f>IF(N472="základní",J472,0)</f>
        <v>0</v>
      </c>
      <c r="BF472" s="184">
        <f>IF(N472="snížená",J472,0)</f>
        <v>0</v>
      </c>
      <c r="BG472" s="184">
        <f>IF(N472="zákl. přenesená",J472,0)</f>
        <v>0</v>
      </c>
      <c r="BH472" s="184">
        <f>IF(N472="sníž. přenesená",J472,0)</f>
        <v>0</v>
      </c>
      <c r="BI472" s="184">
        <f>IF(N472="nulová",J472,0)</f>
        <v>0</v>
      </c>
      <c r="BJ472" s="16" t="s">
        <v>78</v>
      </c>
      <c r="BK472" s="184">
        <f>ROUND(I472*H472,2)</f>
        <v>0</v>
      </c>
      <c r="BL472" s="16" t="s">
        <v>122</v>
      </c>
      <c r="BM472" s="16" t="s">
        <v>666</v>
      </c>
    </row>
    <row r="473" spans="2:65" s="1" customFormat="1" ht="68.25" x14ac:dyDescent="0.2">
      <c r="B473" s="33"/>
      <c r="C473" s="34"/>
      <c r="D473" s="185" t="s">
        <v>124</v>
      </c>
      <c r="E473" s="34"/>
      <c r="F473" s="186" t="s">
        <v>656</v>
      </c>
      <c r="G473" s="34"/>
      <c r="H473" s="34"/>
      <c r="I473" s="102"/>
      <c r="J473" s="34"/>
      <c r="K473" s="34"/>
      <c r="L473" s="37"/>
      <c r="M473" s="187"/>
      <c r="N473" s="59"/>
      <c r="O473" s="59"/>
      <c r="P473" s="59"/>
      <c r="Q473" s="59"/>
      <c r="R473" s="59"/>
      <c r="S473" s="59"/>
      <c r="T473" s="60"/>
      <c r="AT473" s="16" t="s">
        <v>124</v>
      </c>
      <c r="AU473" s="16" t="s">
        <v>80</v>
      </c>
    </row>
    <row r="474" spans="2:65" s="11" customFormat="1" ht="11.25" x14ac:dyDescent="0.2">
      <c r="B474" s="188"/>
      <c r="C474" s="189"/>
      <c r="D474" s="185" t="s">
        <v>126</v>
      </c>
      <c r="E474" s="190" t="s">
        <v>19</v>
      </c>
      <c r="F474" s="191" t="s">
        <v>621</v>
      </c>
      <c r="G474" s="189"/>
      <c r="H474" s="192">
        <v>437.19499999999999</v>
      </c>
      <c r="I474" s="193"/>
      <c r="J474" s="189"/>
      <c r="K474" s="189"/>
      <c r="L474" s="194"/>
      <c r="M474" s="195"/>
      <c r="N474" s="196"/>
      <c r="O474" s="196"/>
      <c r="P474" s="196"/>
      <c r="Q474" s="196"/>
      <c r="R474" s="196"/>
      <c r="S474" s="196"/>
      <c r="T474" s="197"/>
      <c r="AT474" s="198" t="s">
        <v>126</v>
      </c>
      <c r="AU474" s="198" t="s">
        <v>80</v>
      </c>
      <c r="AV474" s="11" t="s">
        <v>80</v>
      </c>
      <c r="AW474" s="11" t="s">
        <v>32</v>
      </c>
      <c r="AX474" s="11" t="s">
        <v>70</v>
      </c>
      <c r="AY474" s="198" t="s">
        <v>115</v>
      </c>
    </row>
    <row r="475" spans="2:65" s="11" customFormat="1" ht="11.25" x14ac:dyDescent="0.2">
      <c r="B475" s="188"/>
      <c r="C475" s="189"/>
      <c r="D475" s="185" t="s">
        <v>126</v>
      </c>
      <c r="E475" s="190" t="s">
        <v>19</v>
      </c>
      <c r="F475" s="191" t="s">
        <v>623</v>
      </c>
      <c r="G475" s="189"/>
      <c r="H475" s="192">
        <v>90</v>
      </c>
      <c r="I475" s="193"/>
      <c r="J475" s="189"/>
      <c r="K475" s="189"/>
      <c r="L475" s="194"/>
      <c r="M475" s="195"/>
      <c r="N475" s="196"/>
      <c r="O475" s="196"/>
      <c r="P475" s="196"/>
      <c r="Q475" s="196"/>
      <c r="R475" s="196"/>
      <c r="S475" s="196"/>
      <c r="T475" s="197"/>
      <c r="AT475" s="198" t="s">
        <v>126</v>
      </c>
      <c r="AU475" s="198" t="s">
        <v>80</v>
      </c>
      <c r="AV475" s="11" t="s">
        <v>80</v>
      </c>
      <c r="AW475" s="11" t="s">
        <v>32</v>
      </c>
      <c r="AX475" s="11" t="s">
        <v>70</v>
      </c>
      <c r="AY475" s="198" t="s">
        <v>115</v>
      </c>
    </row>
    <row r="476" spans="2:65" s="12" customFormat="1" ht="11.25" x14ac:dyDescent="0.2">
      <c r="B476" s="199"/>
      <c r="C476" s="200"/>
      <c r="D476" s="185" t="s">
        <v>126</v>
      </c>
      <c r="E476" s="201" t="s">
        <v>19</v>
      </c>
      <c r="F476" s="202" t="s">
        <v>128</v>
      </c>
      <c r="G476" s="200"/>
      <c r="H476" s="203">
        <v>527.19499999999994</v>
      </c>
      <c r="I476" s="204"/>
      <c r="J476" s="200"/>
      <c r="K476" s="200"/>
      <c r="L476" s="205"/>
      <c r="M476" s="206"/>
      <c r="N476" s="207"/>
      <c r="O476" s="207"/>
      <c r="P476" s="207"/>
      <c r="Q476" s="207"/>
      <c r="R476" s="207"/>
      <c r="S476" s="207"/>
      <c r="T476" s="208"/>
      <c r="AT476" s="209" t="s">
        <v>126</v>
      </c>
      <c r="AU476" s="209" t="s">
        <v>80</v>
      </c>
      <c r="AV476" s="12" t="s">
        <v>122</v>
      </c>
      <c r="AW476" s="12" t="s">
        <v>32</v>
      </c>
      <c r="AX476" s="12" t="s">
        <v>78</v>
      </c>
      <c r="AY476" s="209" t="s">
        <v>115</v>
      </c>
    </row>
    <row r="477" spans="2:65" s="10" customFormat="1" ht="22.9" customHeight="1" x14ac:dyDescent="0.2">
      <c r="B477" s="157"/>
      <c r="C477" s="158"/>
      <c r="D477" s="159" t="s">
        <v>69</v>
      </c>
      <c r="E477" s="171" t="s">
        <v>667</v>
      </c>
      <c r="F477" s="171" t="s">
        <v>668</v>
      </c>
      <c r="G477" s="158"/>
      <c r="H477" s="158"/>
      <c r="I477" s="161"/>
      <c r="J477" s="172">
        <f>BK477</f>
        <v>0</v>
      </c>
      <c r="K477" s="158"/>
      <c r="L477" s="163"/>
      <c r="M477" s="164"/>
      <c r="N477" s="165"/>
      <c r="O477" s="165"/>
      <c r="P477" s="166">
        <f>P478</f>
        <v>0</v>
      </c>
      <c r="Q477" s="165"/>
      <c r="R477" s="166">
        <f>R478</f>
        <v>0</v>
      </c>
      <c r="S477" s="165"/>
      <c r="T477" s="167">
        <f>T478</f>
        <v>0</v>
      </c>
      <c r="AR477" s="168" t="s">
        <v>78</v>
      </c>
      <c r="AT477" s="169" t="s">
        <v>69</v>
      </c>
      <c r="AU477" s="169" t="s">
        <v>78</v>
      </c>
      <c r="AY477" s="168" t="s">
        <v>115</v>
      </c>
      <c r="BK477" s="170">
        <f>BK478</f>
        <v>0</v>
      </c>
    </row>
    <row r="478" spans="2:65" s="1" customFormat="1" ht="16.5" customHeight="1" x14ac:dyDescent="0.2">
      <c r="B478" s="33"/>
      <c r="C478" s="173" t="s">
        <v>669</v>
      </c>
      <c r="D478" s="173" t="s">
        <v>117</v>
      </c>
      <c r="E478" s="174" t="s">
        <v>670</v>
      </c>
      <c r="F478" s="175" t="s">
        <v>671</v>
      </c>
      <c r="G478" s="176" t="s">
        <v>241</v>
      </c>
      <c r="H478" s="177">
        <v>2044.277</v>
      </c>
      <c r="I478" s="178"/>
      <c r="J478" s="179">
        <f>ROUND(I478*H478,2)</f>
        <v>0</v>
      </c>
      <c r="K478" s="175" t="s">
        <v>121</v>
      </c>
      <c r="L478" s="37"/>
      <c r="M478" s="180" t="s">
        <v>19</v>
      </c>
      <c r="N478" s="181" t="s">
        <v>41</v>
      </c>
      <c r="O478" s="59"/>
      <c r="P478" s="182">
        <f>O478*H478</f>
        <v>0</v>
      </c>
      <c r="Q478" s="182">
        <v>0</v>
      </c>
      <c r="R478" s="182">
        <f>Q478*H478</f>
        <v>0</v>
      </c>
      <c r="S478" s="182">
        <v>0</v>
      </c>
      <c r="T478" s="183">
        <f>S478*H478</f>
        <v>0</v>
      </c>
      <c r="AR478" s="16" t="s">
        <v>122</v>
      </c>
      <c r="AT478" s="16" t="s">
        <v>117</v>
      </c>
      <c r="AU478" s="16" t="s">
        <v>80</v>
      </c>
      <c r="AY478" s="16" t="s">
        <v>115</v>
      </c>
      <c r="BE478" s="184">
        <f>IF(N478="základní",J478,0)</f>
        <v>0</v>
      </c>
      <c r="BF478" s="184">
        <f>IF(N478="snížená",J478,0)</f>
        <v>0</v>
      </c>
      <c r="BG478" s="184">
        <f>IF(N478="zákl. přenesená",J478,0)</f>
        <v>0</v>
      </c>
      <c r="BH478" s="184">
        <f>IF(N478="sníž. přenesená",J478,0)</f>
        <v>0</v>
      </c>
      <c r="BI478" s="184">
        <f>IF(N478="nulová",J478,0)</f>
        <v>0</v>
      </c>
      <c r="BJ478" s="16" t="s">
        <v>78</v>
      </c>
      <c r="BK478" s="184">
        <f>ROUND(I478*H478,2)</f>
        <v>0</v>
      </c>
      <c r="BL478" s="16" t="s">
        <v>122</v>
      </c>
      <c r="BM478" s="16" t="s">
        <v>672</v>
      </c>
    </row>
    <row r="479" spans="2:65" s="10" customFormat="1" ht="25.9" customHeight="1" x14ac:dyDescent="0.2">
      <c r="B479" s="157"/>
      <c r="C479" s="158"/>
      <c r="D479" s="159" t="s">
        <v>69</v>
      </c>
      <c r="E479" s="160" t="s">
        <v>238</v>
      </c>
      <c r="F479" s="160" t="s">
        <v>673</v>
      </c>
      <c r="G479" s="158"/>
      <c r="H479" s="158"/>
      <c r="I479" s="161"/>
      <c r="J479" s="162">
        <f>BK479</f>
        <v>0</v>
      </c>
      <c r="K479" s="158"/>
      <c r="L479" s="163"/>
      <c r="M479" s="164"/>
      <c r="N479" s="165"/>
      <c r="O479" s="165"/>
      <c r="P479" s="166">
        <f>P480</f>
        <v>0</v>
      </c>
      <c r="Q479" s="165"/>
      <c r="R479" s="166">
        <f>R480</f>
        <v>32.366619999999998</v>
      </c>
      <c r="S479" s="165"/>
      <c r="T479" s="167">
        <f>T480</f>
        <v>0</v>
      </c>
      <c r="AR479" s="168" t="s">
        <v>133</v>
      </c>
      <c r="AT479" s="169" t="s">
        <v>69</v>
      </c>
      <c r="AU479" s="169" t="s">
        <v>70</v>
      </c>
      <c r="AY479" s="168" t="s">
        <v>115</v>
      </c>
      <c r="BK479" s="170">
        <f>BK480</f>
        <v>0</v>
      </c>
    </row>
    <row r="480" spans="2:65" s="10" customFormat="1" ht="22.9" customHeight="1" x14ac:dyDescent="0.2">
      <c r="B480" s="157"/>
      <c r="C480" s="158"/>
      <c r="D480" s="159" t="s">
        <v>69</v>
      </c>
      <c r="E480" s="171" t="s">
        <v>674</v>
      </c>
      <c r="F480" s="171" t="s">
        <v>675</v>
      </c>
      <c r="G480" s="158"/>
      <c r="H480" s="158"/>
      <c r="I480" s="161"/>
      <c r="J480" s="172">
        <f>BK480</f>
        <v>0</v>
      </c>
      <c r="K480" s="158"/>
      <c r="L480" s="163"/>
      <c r="M480" s="164"/>
      <c r="N480" s="165"/>
      <c r="O480" s="165"/>
      <c r="P480" s="166">
        <f>SUM(P481:P487)</f>
        <v>0</v>
      </c>
      <c r="Q480" s="165"/>
      <c r="R480" s="166">
        <f>SUM(R481:R487)</f>
        <v>32.366619999999998</v>
      </c>
      <c r="S480" s="165"/>
      <c r="T480" s="167">
        <f>SUM(T481:T487)</f>
        <v>0</v>
      </c>
      <c r="AR480" s="168" t="s">
        <v>133</v>
      </c>
      <c r="AT480" s="169" t="s">
        <v>69</v>
      </c>
      <c r="AU480" s="169" t="s">
        <v>78</v>
      </c>
      <c r="AY480" s="168" t="s">
        <v>115</v>
      </c>
      <c r="BK480" s="170">
        <f>SUM(BK481:BK487)</f>
        <v>0</v>
      </c>
    </row>
    <row r="481" spans="2:65" s="1" customFormat="1" ht="22.5" customHeight="1" x14ac:dyDescent="0.2">
      <c r="B481" s="33"/>
      <c r="C481" s="173" t="s">
        <v>676</v>
      </c>
      <c r="D481" s="173" t="s">
        <v>117</v>
      </c>
      <c r="E481" s="174" t="s">
        <v>677</v>
      </c>
      <c r="F481" s="175" t="s">
        <v>678</v>
      </c>
      <c r="G481" s="176" t="s">
        <v>179</v>
      </c>
      <c r="H481" s="177">
        <v>143</v>
      </c>
      <c r="I481" s="178"/>
      <c r="J481" s="179">
        <f>ROUND(I481*H481,2)</f>
        <v>0</v>
      </c>
      <c r="K481" s="175" t="s">
        <v>121</v>
      </c>
      <c r="L481" s="37"/>
      <c r="M481" s="180" t="s">
        <v>19</v>
      </c>
      <c r="N481" s="181" t="s">
        <v>41</v>
      </c>
      <c r="O481" s="59"/>
      <c r="P481" s="182">
        <f>O481*H481</f>
        <v>0</v>
      </c>
      <c r="Q481" s="182">
        <v>0.22563</v>
      </c>
      <c r="R481" s="182">
        <f>Q481*H481</f>
        <v>32.265090000000001</v>
      </c>
      <c r="S481" s="182">
        <v>0</v>
      </c>
      <c r="T481" s="183">
        <f>S481*H481</f>
        <v>0</v>
      </c>
      <c r="AR481" s="16" t="s">
        <v>460</v>
      </c>
      <c r="AT481" s="16" t="s">
        <v>117</v>
      </c>
      <c r="AU481" s="16" t="s">
        <v>80</v>
      </c>
      <c r="AY481" s="16" t="s">
        <v>115</v>
      </c>
      <c r="BE481" s="184">
        <f>IF(N481="základní",J481,0)</f>
        <v>0</v>
      </c>
      <c r="BF481" s="184">
        <f>IF(N481="snížená",J481,0)</f>
        <v>0</v>
      </c>
      <c r="BG481" s="184">
        <f>IF(N481="zákl. přenesená",J481,0)</f>
        <v>0</v>
      </c>
      <c r="BH481" s="184">
        <f>IF(N481="sníž. přenesená",J481,0)</f>
        <v>0</v>
      </c>
      <c r="BI481" s="184">
        <f>IF(N481="nulová",J481,0)</f>
        <v>0</v>
      </c>
      <c r="BJ481" s="16" t="s">
        <v>78</v>
      </c>
      <c r="BK481" s="184">
        <f>ROUND(I481*H481,2)</f>
        <v>0</v>
      </c>
      <c r="BL481" s="16" t="s">
        <v>460</v>
      </c>
      <c r="BM481" s="16" t="s">
        <v>679</v>
      </c>
    </row>
    <row r="482" spans="2:65" s="1" customFormat="1" ht="48.75" x14ac:dyDescent="0.2">
      <c r="B482" s="33"/>
      <c r="C482" s="34"/>
      <c r="D482" s="185" t="s">
        <v>124</v>
      </c>
      <c r="E482" s="34"/>
      <c r="F482" s="186" t="s">
        <v>680</v>
      </c>
      <c r="G482" s="34"/>
      <c r="H482" s="34"/>
      <c r="I482" s="102"/>
      <c r="J482" s="34"/>
      <c r="K482" s="34"/>
      <c r="L482" s="37"/>
      <c r="M482" s="187"/>
      <c r="N482" s="59"/>
      <c r="O482" s="59"/>
      <c r="P482" s="59"/>
      <c r="Q482" s="59"/>
      <c r="R482" s="59"/>
      <c r="S482" s="59"/>
      <c r="T482" s="60"/>
      <c r="AT482" s="16" t="s">
        <v>124</v>
      </c>
      <c r="AU482" s="16" t="s">
        <v>80</v>
      </c>
    </row>
    <row r="483" spans="2:65" s="11" customFormat="1" ht="11.25" x14ac:dyDescent="0.2">
      <c r="B483" s="188"/>
      <c r="C483" s="189"/>
      <c r="D483" s="185" t="s">
        <v>126</v>
      </c>
      <c r="E483" s="190" t="s">
        <v>19</v>
      </c>
      <c r="F483" s="191" t="s">
        <v>681</v>
      </c>
      <c r="G483" s="189"/>
      <c r="H483" s="192">
        <v>143</v>
      </c>
      <c r="I483" s="193"/>
      <c r="J483" s="189"/>
      <c r="K483" s="189"/>
      <c r="L483" s="194"/>
      <c r="M483" s="195"/>
      <c r="N483" s="196"/>
      <c r="O483" s="196"/>
      <c r="P483" s="196"/>
      <c r="Q483" s="196"/>
      <c r="R483" s="196"/>
      <c r="S483" s="196"/>
      <c r="T483" s="197"/>
      <c r="AT483" s="198" t="s">
        <v>126</v>
      </c>
      <c r="AU483" s="198" t="s">
        <v>80</v>
      </c>
      <c r="AV483" s="11" t="s">
        <v>80</v>
      </c>
      <c r="AW483" s="11" t="s">
        <v>32</v>
      </c>
      <c r="AX483" s="11" t="s">
        <v>70</v>
      </c>
      <c r="AY483" s="198" t="s">
        <v>115</v>
      </c>
    </row>
    <row r="484" spans="2:65" s="12" customFormat="1" ht="11.25" x14ac:dyDescent="0.2">
      <c r="B484" s="199"/>
      <c r="C484" s="200"/>
      <c r="D484" s="185" t="s">
        <v>126</v>
      </c>
      <c r="E484" s="201" t="s">
        <v>19</v>
      </c>
      <c r="F484" s="202" t="s">
        <v>128</v>
      </c>
      <c r="G484" s="200"/>
      <c r="H484" s="203">
        <v>143</v>
      </c>
      <c r="I484" s="204"/>
      <c r="J484" s="200"/>
      <c r="K484" s="200"/>
      <c r="L484" s="205"/>
      <c r="M484" s="206"/>
      <c r="N484" s="207"/>
      <c r="O484" s="207"/>
      <c r="P484" s="207"/>
      <c r="Q484" s="207"/>
      <c r="R484" s="207"/>
      <c r="S484" s="207"/>
      <c r="T484" s="208"/>
      <c r="AT484" s="209" t="s">
        <v>126</v>
      </c>
      <c r="AU484" s="209" t="s">
        <v>80</v>
      </c>
      <c r="AV484" s="12" t="s">
        <v>122</v>
      </c>
      <c r="AW484" s="12" t="s">
        <v>32</v>
      </c>
      <c r="AX484" s="12" t="s">
        <v>78</v>
      </c>
      <c r="AY484" s="209" t="s">
        <v>115</v>
      </c>
    </row>
    <row r="485" spans="2:65" s="1" customFormat="1" ht="16.5" customHeight="1" x14ac:dyDescent="0.2">
      <c r="B485" s="33"/>
      <c r="C485" s="210" t="s">
        <v>682</v>
      </c>
      <c r="D485" s="210" t="s">
        <v>238</v>
      </c>
      <c r="E485" s="211" t="s">
        <v>683</v>
      </c>
      <c r="F485" s="212" t="s">
        <v>684</v>
      </c>
      <c r="G485" s="213" t="s">
        <v>179</v>
      </c>
      <c r="H485" s="214">
        <v>143</v>
      </c>
      <c r="I485" s="215"/>
      <c r="J485" s="216">
        <f>ROUND(I485*H485,2)</f>
        <v>0</v>
      </c>
      <c r="K485" s="212" t="s">
        <v>19</v>
      </c>
      <c r="L485" s="217"/>
      <c r="M485" s="218" t="s">
        <v>19</v>
      </c>
      <c r="N485" s="219" t="s">
        <v>41</v>
      </c>
      <c r="O485" s="59"/>
      <c r="P485" s="182">
        <f>O485*H485</f>
        <v>0</v>
      </c>
      <c r="Q485" s="182">
        <v>7.1000000000000002E-4</v>
      </c>
      <c r="R485" s="182">
        <f>Q485*H485</f>
        <v>0.10153000000000001</v>
      </c>
      <c r="S485" s="182">
        <v>0</v>
      </c>
      <c r="T485" s="183">
        <f>S485*H485</f>
        <v>0</v>
      </c>
      <c r="AR485" s="16" t="s">
        <v>685</v>
      </c>
      <c r="AT485" s="16" t="s">
        <v>238</v>
      </c>
      <c r="AU485" s="16" t="s">
        <v>80</v>
      </c>
      <c r="AY485" s="16" t="s">
        <v>115</v>
      </c>
      <c r="BE485" s="184">
        <f>IF(N485="základní",J485,0)</f>
        <v>0</v>
      </c>
      <c r="BF485" s="184">
        <f>IF(N485="snížená",J485,0)</f>
        <v>0</v>
      </c>
      <c r="BG485" s="184">
        <f>IF(N485="zákl. přenesená",J485,0)</f>
        <v>0</v>
      </c>
      <c r="BH485" s="184">
        <f>IF(N485="sníž. přenesená",J485,0)</f>
        <v>0</v>
      </c>
      <c r="BI485" s="184">
        <f>IF(N485="nulová",J485,0)</f>
        <v>0</v>
      </c>
      <c r="BJ485" s="16" t="s">
        <v>78</v>
      </c>
      <c r="BK485" s="184">
        <f>ROUND(I485*H485,2)</f>
        <v>0</v>
      </c>
      <c r="BL485" s="16" t="s">
        <v>685</v>
      </c>
      <c r="BM485" s="16" t="s">
        <v>686</v>
      </c>
    </row>
    <row r="486" spans="2:65" s="11" customFormat="1" ht="11.25" x14ac:dyDescent="0.2">
      <c r="B486" s="188"/>
      <c r="C486" s="189"/>
      <c r="D486" s="185" t="s">
        <v>126</v>
      </c>
      <c r="E486" s="190" t="s">
        <v>19</v>
      </c>
      <c r="F486" s="191" t="s">
        <v>687</v>
      </c>
      <c r="G486" s="189"/>
      <c r="H486" s="192">
        <v>143</v>
      </c>
      <c r="I486" s="193"/>
      <c r="J486" s="189"/>
      <c r="K486" s="189"/>
      <c r="L486" s="194"/>
      <c r="M486" s="195"/>
      <c r="N486" s="196"/>
      <c r="O486" s="196"/>
      <c r="P486" s="196"/>
      <c r="Q486" s="196"/>
      <c r="R486" s="196"/>
      <c r="S486" s="196"/>
      <c r="T486" s="197"/>
      <c r="AT486" s="198" t="s">
        <v>126</v>
      </c>
      <c r="AU486" s="198" t="s">
        <v>80</v>
      </c>
      <c r="AV486" s="11" t="s">
        <v>80</v>
      </c>
      <c r="AW486" s="11" t="s">
        <v>32</v>
      </c>
      <c r="AX486" s="11" t="s">
        <v>70</v>
      </c>
      <c r="AY486" s="198" t="s">
        <v>115</v>
      </c>
    </row>
    <row r="487" spans="2:65" s="12" customFormat="1" ht="11.25" x14ac:dyDescent="0.2">
      <c r="B487" s="199"/>
      <c r="C487" s="200"/>
      <c r="D487" s="185" t="s">
        <v>126</v>
      </c>
      <c r="E487" s="201" t="s">
        <v>19</v>
      </c>
      <c r="F487" s="202" t="s">
        <v>128</v>
      </c>
      <c r="G487" s="200"/>
      <c r="H487" s="203">
        <v>143</v>
      </c>
      <c r="I487" s="204"/>
      <c r="J487" s="200"/>
      <c r="K487" s="200"/>
      <c r="L487" s="205"/>
      <c r="M487" s="230"/>
      <c r="N487" s="231"/>
      <c r="O487" s="231"/>
      <c r="P487" s="231"/>
      <c r="Q487" s="231"/>
      <c r="R487" s="231"/>
      <c r="S487" s="231"/>
      <c r="T487" s="232"/>
      <c r="AT487" s="209" t="s">
        <v>126</v>
      </c>
      <c r="AU487" s="209" t="s">
        <v>80</v>
      </c>
      <c r="AV487" s="12" t="s">
        <v>122</v>
      </c>
      <c r="AW487" s="12" t="s">
        <v>32</v>
      </c>
      <c r="AX487" s="12" t="s">
        <v>78</v>
      </c>
      <c r="AY487" s="209" t="s">
        <v>115</v>
      </c>
    </row>
    <row r="488" spans="2:65" s="1" customFormat="1" ht="6.95" customHeight="1" x14ac:dyDescent="0.2">
      <c r="B488" s="45"/>
      <c r="C488" s="46"/>
      <c r="D488" s="46"/>
      <c r="E488" s="46"/>
      <c r="F488" s="46"/>
      <c r="G488" s="46"/>
      <c r="H488" s="46"/>
      <c r="I488" s="124"/>
      <c r="J488" s="46"/>
      <c r="K488" s="46"/>
      <c r="L488" s="37"/>
    </row>
  </sheetData>
  <sheetProtection algorithmName="SHA-512" hashValue="IAHEuQYixFqTuhPNQugM+NkRl3TDlZvNdUPYALOwHcOSiHG3Yz7yPHw22Jxgu/08u7kTDmSuZFz8VllSj3hjzA==" saltValue="k2vFpD+2P3do6HW/zPiqFIAEkpKD+GAgMcTHTu8q+T5dxgXCuOOJl13CJfDvyLkTGJvtJYiQ7CQEmbB3cxYW8w==" spinCount="100000" sheet="1" objects="1" scenarios="1" formatColumns="0" formatRows="0" autoFilter="0"/>
  <autoFilter ref="C87:K487"/>
  <mergeCells count="9">
    <mergeCell ref="E50:H50"/>
    <mergeCell ref="E78:H78"/>
    <mergeCell ref="E80:H80"/>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08"/>
  <sheetViews>
    <sheetView showGridLines="0" workbookViewId="0"/>
  </sheetViews>
  <sheetFormatPr defaultRowHeight="15" x14ac:dyDescent="0.2"/>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96"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x14ac:dyDescent="0.2">
      <c r="L2" s="326"/>
      <c r="M2" s="326"/>
      <c r="N2" s="326"/>
      <c r="O2" s="326"/>
      <c r="P2" s="326"/>
      <c r="Q2" s="326"/>
      <c r="R2" s="326"/>
      <c r="S2" s="326"/>
      <c r="T2" s="326"/>
      <c r="U2" s="326"/>
      <c r="V2" s="326"/>
      <c r="AT2" s="16" t="s">
        <v>83</v>
      </c>
    </row>
    <row r="3" spans="2:46" ht="6.95" customHeight="1" x14ac:dyDescent="0.2">
      <c r="B3" s="97"/>
      <c r="C3" s="98"/>
      <c r="D3" s="98"/>
      <c r="E3" s="98"/>
      <c r="F3" s="98"/>
      <c r="G3" s="98"/>
      <c r="H3" s="98"/>
      <c r="I3" s="99"/>
      <c r="J3" s="98"/>
      <c r="K3" s="98"/>
      <c r="L3" s="19"/>
      <c r="AT3" s="16" t="s">
        <v>80</v>
      </c>
    </row>
    <row r="4" spans="2:46" ht="24.95" customHeight="1" x14ac:dyDescent="0.2">
      <c r="B4" s="19"/>
      <c r="D4" s="100" t="s">
        <v>84</v>
      </c>
      <c r="L4" s="19"/>
      <c r="M4" s="23" t="s">
        <v>10</v>
      </c>
      <c r="AT4" s="16" t="s">
        <v>4</v>
      </c>
    </row>
    <row r="5" spans="2:46" ht="6.95" customHeight="1" x14ac:dyDescent="0.2">
      <c r="B5" s="19"/>
      <c r="L5" s="19"/>
    </row>
    <row r="6" spans="2:46" ht="12" customHeight="1" x14ac:dyDescent="0.2">
      <c r="B6" s="19"/>
      <c r="D6" s="101" t="s">
        <v>16</v>
      </c>
      <c r="L6" s="19"/>
    </row>
    <row r="7" spans="2:46" ht="16.5" customHeight="1" x14ac:dyDescent="0.2">
      <c r="B7" s="19"/>
      <c r="E7" s="355" t="str">
        <f>'Rekapitulace stavby'!K6</f>
        <v>BESIP Tusarova - Osadní, zvýšená plocha křižovatky</v>
      </c>
      <c r="F7" s="356"/>
      <c r="G7" s="356"/>
      <c r="H7" s="356"/>
      <c r="L7" s="19"/>
    </row>
    <row r="8" spans="2:46" s="1" customFormat="1" ht="12" customHeight="1" x14ac:dyDescent="0.2">
      <c r="B8" s="37"/>
      <c r="D8" s="101" t="s">
        <v>85</v>
      </c>
      <c r="I8" s="102"/>
      <c r="L8" s="37"/>
    </row>
    <row r="9" spans="2:46" s="1" customFormat="1" ht="36.950000000000003" customHeight="1" x14ac:dyDescent="0.2">
      <c r="B9" s="37"/>
      <c r="E9" s="357" t="s">
        <v>688</v>
      </c>
      <c r="F9" s="358"/>
      <c r="G9" s="358"/>
      <c r="H9" s="358"/>
      <c r="I9" s="102"/>
      <c r="L9" s="37"/>
    </row>
    <row r="10" spans="2:46" s="1" customFormat="1" ht="11.25" x14ac:dyDescent="0.2">
      <c r="B10" s="37"/>
      <c r="I10" s="102"/>
      <c r="L10" s="37"/>
    </row>
    <row r="11" spans="2:46" s="1" customFormat="1" ht="12" customHeight="1" x14ac:dyDescent="0.2">
      <c r="B11" s="37"/>
      <c r="D11" s="101" t="s">
        <v>18</v>
      </c>
      <c r="F11" s="16" t="s">
        <v>19</v>
      </c>
      <c r="I11" s="103" t="s">
        <v>20</v>
      </c>
      <c r="J11" s="16" t="s">
        <v>19</v>
      </c>
      <c r="L11" s="37"/>
    </row>
    <row r="12" spans="2:46" s="1" customFormat="1" ht="12" customHeight="1" x14ac:dyDescent="0.2">
      <c r="B12" s="37"/>
      <c r="D12" s="101" t="s">
        <v>21</v>
      </c>
      <c r="F12" s="16" t="s">
        <v>22</v>
      </c>
      <c r="I12" s="103" t="s">
        <v>23</v>
      </c>
      <c r="J12" s="104" t="str">
        <f>'Rekapitulace stavby'!AN8</f>
        <v>4. 12. 2018</v>
      </c>
      <c r="L12" s="37"/>
    </row>
    <row r="13" spans="2:46" s="1" customFormat="1" ht="10.9" customHeight="1" x14ac:dyDescent="0.2">
      <c r="B13" s="37"/>
      <c r="I13" s="102"/>
      <c r="L13" s="37"/>
    </row>
    <row r="14" spans="2:46" s="1" customFormat="1" ht="12" customHeight="1" x14ac:dyDescent="0.2">
      <c r="B14" s="37"/>
      <c r="D14" s="101" t="s">
        <v>25</v>
      </c>
      <c r="I14" s="103" t="s">
        <v>26</v>
      </c>
      <c r="J14" s="16" t="str">
        <f>IF('Rekapitulace stavby'!AN10="","",'Rekapitulace stavby'!AN10)</f>
        <v/>
      </c>
      <c r="L14" s="37"/>
    </row>
    <row r="15" spans="2:46" s="1" customFormat="1" ht="18" customHeight="1" x14ac:dyDescent="0.2">
      <c r="B15" s="37"/>
      <c r="E15" s="16" t="str">
        <f>IF('Rekapitulace stavby'!E11="","",'Rekapitulace stavby'!E11)</f>
        <v xml:space="preserve"> </v>
      </c>
      <c r="I15" s="103" t="s">
        <v>28</v>
      </c>
      <c r="J15" s="16" t="str">
        <f>IF('Rekapitulace stavby'!AN11="","",'Rekapitulace stavby'!AN11)</f>
        <v/>
      </c>
      <c r="L15" s="37"/>
    </row>
    <row r="16" spans="2:46" s="1" customFormat="1" ht="6.95" customHeight="1" x14ac:dyDescent="0.2">
      <c r="B16" s="37"/>
      <c r="I16" s="102"/>
      <c r="L16" s="37"/>
    </row>
    <row r="17" spans="2:12" s="1" customFormat="1" ht="12" customHeight="1" x14ac:dyDescent="0.2">
      <c r="B17" s="37"/>
      <c r="D17" s="101" t="s">
        <v>29</v>
      </c>
      <c r="I17" s="103" t="s">
        <v>26</v>
      </c>
      <c r="J17" s="29" t="str">
        <f>'Rekapitulace stavby'!AN13</f>
        <v>Vyplň údaj</v>
      </c>
      <c r="L17" s="37"/>
    </row>
    <row r="18" spans="2:12" s="1" customFormat="1" ht="18" customHeight="1" x14ac:dyDescent="0.2">
      <c r="B18" s="37"/>
      <c r="E18" s="359" t="str">
        <f>'Rekapitulace stavby'!E14</f>
        <v>Vyplň údaj</v>
      </c>
      <c r="F18" s="360"/>
      <c r="G18" s="360"/>
      <c r="H18" s="360"/>
      <c r="I18" s="103" t="s">
        <v>28</v>
      </c>
      <c r="J18" s="29" t="str">
        <f>'Rekapitulace stavby'!AN14</f>
        <v>Vyplň údaj</v>
      </c>
      <c r="L18" s="37"/>
    </row>
    <row r="19" spans="2:12" s="1" customFormat="1" ht="6.95" customHeight="1" x14ac:dyDescent="0.2">
      <c r="B19" s="37"/>
      <c r="I19" s="102"/>
      <c r="L19" s="37"/>
    </row>
    <row r="20" spans="2:12" s="1" customFormat="1" ht="12" customHeight="1" x14ac:dyDescent="0.2">
      <c r="B20" s="37"/>
      <c r="D20" s="101" t="s">
        <v>31</v>
      </c>
      <c r="I20" s="103" t="s">
        <v>26</v>
      </c>
      <c r="J20" s="16" t="str">
        <f>IF('Rekapitulace stavby'!AN16="","",'Rekapitulace stavby'!AN16)</f>
        <v/>
      </c>
      <c r="L20" s="37"/>
    </row>
    <row r="21" spans="2:12" s="1" customFormat="1" ht="18" customHeight="1" x14ac:dyDescent="0.2">
      <c r="B21" s="37"/>
      <c r="E21" s="16" t="str">
        <f>IF('Rekapitulace stavby'!E17="","",'Rekapitulace stavby'!E17)</f>
        <v xml:space="preserve"> </v>
      </c>
      <c r="I21" s="103" t="s">
        <v>28</v>
      </c>
      <c r="J21" s="16" t="str">
        <f>IF('Rekapitulace stavby'!AN17="","",'Rekapitulace stavby'!AN17)</f>
        <v/>
      </c>
      <c r="L21" s="37"/>
    </row>
    <row r="22" spans="2:12" s="1" customFormat="1" ht="6.95" customHeight="1" x14ac:dyDescent="0.2">
      <c r="B22" s="37"/>
      <c r="I22" s="102"/>
      <c r="L22" s="37"/>
    </row>
    <row r="23" spans="2:12" s="1" customFormat="1" ht="12" customHeight="1" x14ac:dyDescent="0.2">
      <c r="B23" s="37"/>
      <c r="D23" s="101" t="s">
        <v>33</v>
      </c>
      <c r="I23" s="103" t="s">
        <v>26</v>
      </c>
      <c r="J23" s="16" t="str">
        <f>IF('Rekapitulace stavby'!AN19="","",'Rekapitulace stavby'!AN19)</f>
        <v/>
      </c>
      <c r="L23" s="37"/>
    </row>
    <row r="24" spans="2:12" s="1" customFormat="1" ht="18" customHeight="1" x14ac:dyDescent="0.2">
      <c r="B24" s="37"/>
      <c r="E24" s="16" t="str">
        <f>IF('Rekapitulace stavby'!E20="","",'Rekapitulace stavby'!E20)</f>
        <v xml:space="preserve"> </v>
      </c>
      <c r="I24" s="103" t="s">
        <v>28</v>
      </c>
      <c r="J24" s="16" t="str">
        <f>IF('Rekapitulace stavby'!AN20="","",'Rekapitulace stavby'!AN20)</f>
        <v/>
      </c>
      <c r="L24" s="37"/>
    </row>
    <row r="25" spans="2:12" s="1" customFormat="1" ht="6.95" customHeight="1" x14ac:dyDescent="0.2">
      <c r="B25" s="37"/>
      <c r="I25" s="102"/>
      <c r="L25" s="37"/>
    </row>
    <row r="26" spans="2:12" s="1" customFormat="1" ht="12" customHeight="1" x14ac:dyDescent="0.2">
      <c r="B26" s="37"/>
      <c r="D26" s="101" t="s">
        <v>34</v>
      </c>
      <c r="I26" s="102"/>
      <c r="L26" s="37"/>
    </row>
    <row r="27" spans="2:12" s="6" customFormat="1" ht="16.5" customHeight="1" x14ac:dyDescent="0.2">
      <c r="B27" s="105"/>
      <c r="E27" s="361" t="s">
        <v>19</v>
      </c>
      <c r="F27" s="361"/>
      <c r="G27" s="361"/>
      <c r="H27" s="361"/>
      <c r="I27" s="106"/>
      <c r="L27" s="105"/>
    </row>
    <row r="28" spans="2:12" s="1" customFormat="1" ht="6.95" customHeight="1" x14ac:dyDescent="0.2">
      <c r="B28" s="37"/>
      <c r="I28" s="102"/>
      <c r="L28" s="37"/>
    </row>
    <row r="29" spans="2:12" s="1" customFormat="1" ht="6.95" customHeight="1" x14ac:dyDescent="0.2">
      <c r="B29" s="37"/>
      <c r="D29" s="55"/>
      <c r="E29" s="55"/>
      <c r="F29" s="55"/>
      <c r="G29" s="55"/>
      <c r="H29" s="55"/>
      <c r="I29" s="107"/>
      <c r="J29" s="55"/>
      <c r="K29" s="55"/>
      <c r="L29" s="37"/>
    </row>
    <row r="30" spans="2:12" s="1" customFormat="1" ht="25.35" customHeight="1" x14ac:dyDescent="0.2">
      <c r="B30" s="37"/>
      <c r="D30" s="108" t="s">
        <v>36</v>
      </c>
      <c r="I30" s="102"/>
      <c r="J30" s="109">
        <f>ROUND(J86, 2)</f>
        <v>0</v>
      </c>
      <c r="L30" s="37"/>
    </row>
    <row r="31" spans="2:12" s="1" customFormat="1" ht="6.95" customHeight="1" x14ac:dyDescent="0.2">
      <c r="B31" s="37"/>
      <c r="D31" s="55"/>
      <c r="E31" s="55"/>
      <c r="F31" s="55"/>
      <c r="G31" s="55"/>
      <c r="H31" s="55"/>
      <c r="I31" s="107"/>
      <c r="J31" s="55"/>
      <c r="K31" s="55"/>
      <c r="L31" s="37"/>
    </row>
    <row r="32" spans="2:12" s="1" customFormat="1" ht="14.45" customHeight="1" x14ac:dyDescent="0.2">
      <c r="B32" s="37"/>
      <c r="F32" s="110" t="s">
        <v>38</v>
      </c>
      <c r="I32" s="111" t="s">
        <v>37</v>
      </c>
      <c r="J32" s="110" t="s">
        <v>39</v>
      </c>
      <c r="L32" s="37"/>
    </row>
    <row r="33" spans="2:12" s="1" customFormat="1" ht="14.45" customHeight="1" x14ac:dyDescent="0.2">
      <c r="B33" s="37"/>
      <c r="D33" s="101" t="s">
        <v>40</v>
      </c>
      <c r="E33" s="101" t="s">
        <v>41</v>
      </c>
      <c r="F33" s="112">
        <f>ROUND((SUM(BE86:BE107)),  2)</f>
        <v>0</v>
      </c>
      <c r="I33" s="113">
        <v>0.21</v>
      </c>
      <c r="J33" s="112">
        <f>ROUND(((SUM(BE86:BE107))*I33),  2)</f>
        <v>0</v>
      </c>
      <c r="L33" s="37"/>
    </row>
    <row r="34" spans="2:12" s="1" customFormat="1" ht="14.45" customHeight="1" x14ac:dyDescent="0.2">
      <c r="B34" s="37"/>
      <c r="E34" s="101" t="s">
        <v>42</v>
      </c>
      <c r="F34" s="112">
        <f>ROUND((SUM(BF86:BF107)),  2)</f>
        <v>0</v>
      </c>
      <c r="I34" s="113">
        <v>0.15</v>
      </c>
      <c r="J34" s="112">
        <f>ROUND(((SUM(BF86:BF107))*I34),  2)</f>
        <v>0</v>
      </c>
      <c r="L34" s="37"/>
    </row>
    <row r="35" spans="2:12" s="1" customFormat="1" ht="14.45" hidden="1" customHeight="1" x14ac:dyDescent="0.2">
      <c r="B35" s="37"/>
      <c r="E35" s="101" t="s">
        <v>43</v>
      </c>
      <c r="F35" s="112">
        <f>ROUND((SUM(BG86:BG107)),  2)</f>
        <v>0</v>
      </c>
      <c r="I35" s="113">
        <v>0.21</v>
      </c>
      <c r="J35" s="112">
        <f>0</f>
        <v>0</v>
      </c>
      <c r="L35" s="37"/>
    </row>
    <row r="36" spans="2:12" s="1" customFormat="1" ht="14.45" hidden="1" customHeight="1" x14ac:dyDescent="0.2">
      <c r="B36" s="37"/>
      <c r="E36" s="101" t="s">
        <v>44</v>
      </c>
      <c r="F36" s="112">
        <f>ROUND((SUM(BH86:BH107)),  2)</f>
        <v>0</v>
      </c>
      <c r="I36" s="113">
        <v>0.15</v>
      </c>
      <c r="J36" s="112">
        <f>0</f>
        <v>0</v>
      </c>
      <c r="L36" s="37"/>
    </row>
    <row r="37" spans="2:12" s="1" customFormat="1" ht="14.45" hidden="1" customHeight="1" x14ac:dyDescent="0.2">
      <c r="B37" s="37"/>
      <c r="E37" s="101" t="s">
        <v>45</v>
      </c>
      <c r="F37" s="112">
        <f>ROUND((SUM(BI86:BI107)),  2)</f>
        <v>0</v>
      </c>
      <c r="I37" s="113">
        <v>0</v>
      </c>
      <c r="J37" s="112">
        <f>0</f>
        <v>0</v>
      </c>
      <c r="L37" s="37"/>
    </row>
    <row r="38" spans="2:12" s="1" customFormat="1" ht="6.95" customHeight="1" x14ac:dyDescent="0.2">
      <c r="B38" s="37"/>
      <c r="I38" s="102"/>
      <c r="L38" s="37"/>
    </row>
    <row r="39" spans="2:12" s="1" customFormat="1" ht="25.35" customHeight="1" x14ac:dyDescent="0.2">
      <c r="B39" s="37"/>
      <c r="C39" s="114"/>
      <c r="D39" s="115" t="s">
        <v>46</v>
      </c>
      <c r="E39" s="116"/>
      <c r="F39" s="116"/>
      <c r="G39" s="117" t="s">
        <v>47</v>
      </c>
      <c r="H39" s="118" t="s">
        <v>48</v>
      </c>
      <c r="I39" s="119"/>
      <c r="J39" s="120">
        <f>SUM(J30:J37)</f>
        <v>0</v>
      </c>
      <c r="K39" s="121"/>
      <c r="L39" s="37"/>
    </row>
    <row r="40" spans="2:12" s="1" customFormat="1" ht="14.45" customHeight="1" x14ac:dyDescent="0.2">
      <c r="B40" s="122"/>
      <c r="C40" s="123"/>
      <c r="D40" s="123"/>
      <c r="E40" s="123"/>
      <c r="F40" s="123"/>
      <c r="G40" s="123"/>
      <c r="H40" s="123"/>
      <c r="I40" s="124"/>
      <c r="J40" s="123"/>
      <c r="K40" s="123"/>
      <c r="L40" s="37"/>
    </row>
    <row r="44" spans="2:12" s="1" customFormat="1" ht="6.95" customHeight="1" x14ac:dyDescent="0.2">
      <c r="B44" s="125"/>
      <c r="C44" s="126"/>
      <c r="D44" s="126"/>
      <c r="E44" s="126"/>
      <c r="F44" s="126"/>
      <c r="G44" s="126"/>
      <c r="H44" s="126"/>
      <c r="I44" s="127"/>
      <c r="J44" s="126"/>
      <c r="K44" s="126"/>
      <c r="L44" s="37"/>
    </row>
    <row r="45" spans="2:12" s="1" customFormat="1" ht="24.95" customHeight="1" x14ac:dyDescent="0.2">
      <c r="B45" s="33"/>
      <c r="C45" s="22" t="s">
        <v>87</v>
      </c>
      <c r="D45" s="34"/>
      <c r="E45" s="34"/>
      <c r="F45" s="34"/>
      <c r="G45" s="34"/>
      <c r="H45" s="34"/>
      <c r="I45" s="102"/>
      <c r="J45" s="34"/>
      <c r="K45" s="34"/>
      <c r="L45" s="37"/>
    </row>
    <row r="46" spans="2:12" s="1" customFormat="1" ht="6.95" customHeight="1" x14ac:dyDescent="0.2">
      <c r="B46" s="33"/>
      <c r="C46" s="34"/>
      <c r="D46" s="34"/>
      <c r="E46" s="34"/>
      <c r="F46" s="34"/>
      <c r="G46" s="34"/>
      <c r="H46" s="34"/>
      <c r="I46" s="102"/>
      <c r="J46" s="34"/>
      <c r="K46" s="34"/>
      <c r="L46" s="37"/>
    </row>
    <row r="47" spans="2:12" s="1" customFormat="1" ht="12" customHeight="1" x14ac:dyDescent="0.2">
      <c r="B47" s="33"/>
      <c r="C47" s="28" t="s">
        <v>16</v>
      </c>
      <c r="D47" s="34"/>
      <c r="E47" s="34"/>
      <c r="F47" s="34"/>
      <c r="G47" s="34"/>
      <c r="H47" s="34"/>
      <c r="I47" s="102"/>
      <c r="J47" s="34"/>
      <c r="K47" s="34"/>
      <c r="L47" s="37"/>
    </row>
    <row r="48" spans="2:12" s="1" customFormat="1" ht="16.5" customHeight="1" x14ac:dyDescent="0.2">
      <c r="B48" s="33"/>
      <c r="C48" s="34"/>
      <c r="D48" s="34"/>
      <c r="E48" s="362" t="str">
        <f>E7</f>
        <v>BESIP Tusarova - Osadní, zvýšená plocha křižovatky</v>
      </c>
      <c r="F48" s="363"/>
      <c r="G48" s="363"/>
      <c r="H48" s="363"/>
      <c r="I48" s="102"/>
      <c r="J48" s="34"/>
      <c r="K48" s="34"/>
      <c r="L48" s="37"/>
    </row>
    <row r="49" spans="2:47" s="1" customFormat="1" ht="12" customHeight="1" x14ac:dyDescent="0.2">
      <c r="B49" s="33"/>
      <c r="C49" s="28" t="s">
        <v>85</v>
      </c>
      <c r="D49" s="34"/>
      <c r="E49" s="34"/>
      <c r="F49" s="34"/>
      <c r="G49" s="34"/>
      <c r="H49" s="34"/>
      <c r="I49" s="102"/>
      <c r="J49" s="34"/>
      <c r="K49" s="34"/>
      <c r="L49" s="37"/>
    </row>
    <row r="50" spans="2:47" s="1" customFormat="1" ht="16.5" customHeight="1" x14ac:dyDescent="0.2">
      <c r="B50" s="33"/>
      <c r="C50" s="34"/>
      <c r="D50" s="34"/>
      <c r="E50" s="335" t="str">
        <f>E9</f>
        <v>SO 200 - Vedlejší rozpočtové náklady</v>
      </c>
      <c r="F50" s="334"/>
      <c r="G50" s="334"/>
      <c r="H50" s="334"/>
      <c r="I50" s="102"/>
      <c r="J50" s="34"/>
      <c r="K50" s="34"/>
      <c r="L50" s="37"/>
    </row>
    <row r="51" spans="2:47" s="1" customFormat="1" ht="6.95" customHeight="1" x14ac:dyDescent="0.2">
      <c r="B51" s="33"/>
      <c r="C51" s="34"/>
      <c r="D51" s="34"/>
      <c r="E51" s="34"/>
      <c r="F51" s="34"/>
      <c r="G51" s="34"/>
      <c r="H51" s="34"/>
      <c r="I51" s="102"/>
      <c r="J51" s="34"/>
      <c r="K51" s="34"/>
      <c r="L51" s="37"/>
    </row>
    <row r="52" spans="2:47" s="1" customFormat="1" ht="12" customHeight="1" x14ac:dyDescent="0.2">
      <c r="B52" s="33"/>
      <c r="C52" s="28" t="s">
        <v>21</v>
      </c>
      <c r="D52" s="34"/>
      <c r="E52" s="34"/>
      <c r="F52" s="26" t="str">
        <f>F12</f>
        <v>Praha 7</v>
      </c>
      <c r="G52" s="34"/>
      <c r="H52" s="34"/>
      <c r="I52" s="103" t="s">
        <v>23</v>
      </c>
      <c r="J52" s="54" t="str">
        <f>IF(J12="","",J12)</f>
        <v>4. 12. 2018</v>
      </c>
      <c r="K52" s="34"/>
      <c r="L52" s="37"/>
    </row>
    <row r="53" spans="2:47" s="1" customFormat="1" ht="6.95" customHeight="1" x14ac:dyDescent="0.2">
      <c r="B53" s="33"/>
      <c r="C53" s="34"/>
      <c r="D53" s="34"/>
      <c r="E53" s="34"/>
      <c r="F53" s="34"/>
      <c r="G53" s="34"/>
      <c r="H53" s="34"/>
      <c r="I53" s="102"/>
      <c r="J53" s="34"/>
      <c r="K53" s="34"/>
      <c r="L53" s="37"/>
    </row>
    <row r="54" spans="2:47" s="1" customFormat="1" ht="13.7" customHeight="1" x14ac:dyDescent="0.2">
      <c r="B54" s="33"/>
      <c r="C54" s="28" t="s">
        <v>25</v>
      </c>
      <c r="D54" s="34"/>
      <c r="E54" s="34"/>
      <c r="F54" s="26" t="str">
        <f>E15</f>
        <v xml:space="preserve"> </v>
      </c>
      <c r="G54" s="34"/>
      <c r="H54" s="34"/>
      <c r="I54" s="103" t="s">
        <v>31</v>
      </c>
      <c r="J54" s="31" t="str">
        <f>E21</f>
        <v xml:space="preserve"> </v>
      </c>
      <c r="K54" s="34"/>
      <c r="L54" s="37"/>
    </row>
    <row r="55" spans="2:47" s="1" customFormat="1" ht="13.7" customHeight="1" x14ac:dyDescent="0.2">
      <c r="B55" s="33"/>
      <c r="C55" s="28" t="s">
        <v>29</v>
      </c>
      <c r="D55" s="34"/>
      <c r="E55" s="34"/>
      <c r="F55" s="26" t="str">
        <f>IF(E18="","",E18)</f>
        <v>Vyplň údaj</v>
      </c>
      <c r="G55" s="34"/>
      <c r="H55" s="34"/>
      <c r="I55" s="103" t="s">
        <v>33</v>
      </c>
      <c r="J55" s="31" t="str">
        <f>E24</f>
        <v xml:space="preserve"> </v>
      </c>
      <c r="K55" s="34"/>
      <c r="L55" s="37"/>
    </row>
    <row r="56" spans="2:47" s="1" customFormat="1" ht="10.35" customHeight="1" x14ac:dyDescent="0.2">
      <c r="B56" s="33"/>
      <c r="C56" s="34"/>
      <c r="D56" s="34"/>
      <c r="E56" s="34"/>
      <c r="F56" s="34"/>
      <c r="G56" s="34"/>
      <c r="H56" s="34"/>
      <c r="I56" s="102"/>
      <c r="J56" s="34"/>
      <c r="K56" s="34"/>
      <c r="L56" s="37"/>
    </row>
    <row r="57" spans="2:47" s="1" customFormat="1" ht="29.25" customHeight="1" x14ac:dyDescent="0.2">
      <c r="B57" s="33"/>
      <c r="C57" s="128" t="s">
        <v>88</v>
      </c>
      <c r="D57" s="129"/>
      <c r="E57" s="129"/>
      <c r="F57" s="129"/>
      <c r="G57" s="129"/>
      <c r="H57" s="129"/>
      <c r="I57" s="130"/>
      <c r="J57" s="131" t="s">
        <v>89</v>
      </c>
      <c r="K57" s="129"/>
      <c r="L57" s="37"/>
    </row>
    <row r="58" spans="2:47" s="1" customFormat="1" ht="10.35" customHeight="1" x14ac:dyDescent="0.2">
      <c r="B58" s="33"/>
      <c r="C58" s="34"/>
      <c r="D58" s="34"/>
      <c r="E58" s="34"/>
      <c r="F58" s="34"/>
      <c r="G58" s="34"/>
      <c r="H58" s="34"/>
      <c r="I58" s="102"/>
      <c r="J58" s="34"/>
      <c r="K58" s="34"/>
      <c r="L58" s="37"/>
    </row>
    <row r="59" spans="2:47" s="1" customFormat="1" ht="22.9" customHeight="1" x14ac:dyDescent="0.2">
      <c r="B59" s="33"/>
      <c r="C59" s="132" t="s">
        <v>68</v>
      </c>
      <c r="D59" s="34"/>
      <c r="E59" s="34"/>
      <c r="F59" s="34"/>
      <c r="G59" s="34"/>
      <c r="H59" s="34"/>
      <c r="I59" s="102"/>
      <c r="J59" s="72">
        <f>J86</f>
        <v>0</v>
      </c>
      <c r="K59" s="34"/>
      <c r="L59" s="37"/>
      <c r="AU59" s="16" t="s">
        <v>90</v>
      </c>
    </row>
    <row r="60" spans="2:47" s="7" customFormat="1" ht="24.95" customHeight="1" x14ac:dyDescent="0.2">
      <c r="B60" s="133"/>
      <c r="C60" s="134"/>
      <c r="D60" s="135" t="s">
        <v>689</v>
      </c>
      <c r="E60" s="136"/>
      <c r="F60" s="136"/>
      <c r="G60" s="136"/>
      <c r="H60" s="136"/>
      <c r="I60" s="137"/>
      <c r="J60" s="138">
        <f>J87</f>
        <v>0</v>
      </c>
      <c r="K60" s="134"/>
      <c r="L60" s="139"/>
    </row>
    <row r="61" spans="2:47" s="8" customFormat="1" ht="19.899999999999999" customHeight="1" x14ac:dyDescent="0.2">
      <c r="B61" s="140"/>
      <c r="C61" s="141"/>
      <c r="D61" s="142" t="s">
        <v>690</v>
      </c>
      <c r="E61" s="143"/>
      <c r="F61" s="143"/>
      <c r="G61" s="143"/>
      <c r="H61" s="143"/>
      <c r="I61" s="144"/>
      <c r="J61" s="145">
        <f>J88</f>
        <v>0</v>
      </c>
      <c r="K61" s="141"/>
      <c r="L61" s="146"/>
    </row>
    <row r="62" spans="2:47" s="8" customFormat="1" ht="19.899999999999999" customHeight="1" x14ac:dyDescent="0.2">
      <c r="B62" s="140"/>
      <c r="C62" s="141"/>
      <c r="D62" s="142" t="s">
        <v>691</v>
      </c>
      <c r="E62" s="143"/>
      <c r="F62" s="143"/>
      <c r="G62" s="143"/>
      <c r="H62" s="143"/>
      <c r="I62" s="144"/>
      <c r="J62" s="145">
        <f>J93</f>
        <v>0</v>
      </c>
      <c r="K62" s="141"/>
      <c r="L62" s="146"/>
    </row>
    <row r="63" spans="2:47" s="8" customFormat="1" ht="19.899999999999999" customHeight="1" x14ac:dyDescent="0.2">
      <c r="B63" s="140"/>
      <c r="C63" s="141"/>
      <c r="D63" s="142" t="s">
        <v>692</v>
      </c>
      <c r="E63" s="143"/>
      <c r="F63" s="143"/>
      <c r="G63" s="143"/>
      <c r="H63" s="143"/>
      <c r="I63" s="144"/>
      <c r="J63" s="145">
        <f>J95</f>
        <v>0</v>
      </c>
      <c r="K63" s="141"/>
      <c r="L63" s="146"/>
    </row>
    <row r="64" spans="2:47" s="8" customFormat="1" ht="19.899999999999999" customHeight="1" x14ac:dyDescent="0.2">
      <c r="B64" s="140"/>
      <c r="C64" s="141"/>
      <c r="D64" s="142" t="s">
        <v>693</v>
      </c>
      <c r="E64" s="143"/>
      <c r="F64" s="143"/>
      <c r="G64" s="143"/>
      <c r="H64" s="143"/>
      <c r="I64" s="144"/>
      <c r="J64" s="145">
        <f>J101</f>
        <v>0</v>
      </c>
      <c r="K64" s="141"/>
      <c r="L64" s="146"/>
    </row>
    <row r="65" spans="2:12" s="8" customFormat="1" ht="19.899999999999999" customHeight="1" x14ac:dyDescent="0.2">
      <c r="B65" s="140"/>
      <c r="C65" s="141"/>
      <c r="D65" s="142" t="s">
        <v>694</v>
      </c>
      <c r="E65" s="143"/>
      <c r="F65" s="143"/>
      <c r="G65" s="143"/>
      <c r="H65" s="143"/>
      <c r="I65" s="144"/>
      <c r="J65" s="145">
        <f>J103</f>
        <v>0</v>
      </c>
      <c r="K65" s="141"/>
      <c r="L65" s="146"/>
    </row>
    <row r="66" spans="2:12" s="8" customFormat="1" ht="19.899999999999999" customHeight="1" x14ac:dyDescent="0.2">
      <c r="B66" s="140"/>
      <c r="C66" s="141"/>
      <c r="D66" s="142" t="s">
        <v>695</v>
      </c>
      <c r="E66" s="143"/>
      <c r="F66" s="143"/>
      <c r="G66" s="143"/>
      <c r="H66" s="143"/>
      <c r="I66" s="144"/>
      <c r="J66" s="145">
        <f>J105</f>
        <v>0</v>
      </c>
      <c r="K66" s="141"/>
      <c r="L66" s="146"/>
    </row>
    <row r="67" spans="2:12" s="1" customFormat="1" ht="21.75" customHeight="1" x14ac:dyDescent="0.2">
      <c r="B67" s="33"/>
      <c r="C67" s="34"/>
      <c r="D67" s="34"/>
      <c r="E67" s="34"/>
      <c r="F67" s="34"/>
      <c r="G67" s="34"/>
      <c r="H67" s="34"/>
      <c r="I67" s="102"/>
      <c r="J67" s="34"/>
      <c r="K67" s="34"/>
      <c r="L67" s="37"/>
    </row>
    <row r="68" spans="2:12" s="1" customFormat="1" ht="6.95" customHeight="1" x14ac:dyDescent="0.2">
      <c r="B68" s="45"/>
      <c r="C68" s="46"/>
      <c r="D68" s="46"/>
      <c r="E68" s="46"/>
      <c r="F68" s="46"/>
      <c r="G68" s="46"/>
      <c r="H68" s="46"/>
      <c r="I68" s="124"/>
      <c r="J68" s="46"/>
      <c r="K68" s="46"/>
      <c r="L68" s="37"/>
    </row>
    <row r="72" spans="2:12" s="1" customFormat="1" ht="6.95" customHeight="1" x14ac:dyDescent="0.2">
      <c r="B72" s="47"/>
      <c r="C72" s="48"/>
      <c r="D72" s="48"/>
      <c r="E72" s="48"/>
      <c r="F72" s="48"/>
      <c r="G72" s="48"/>
      <c r="H72" s="48"/>
      <c r="I72" s="127"/>
      <c r="J72" s="48"/>
      <c r="K72" s="48"/>
      <c r="L72" s="37"/>
    </row>
    <row r="73" spans="2:12" s="1" customFormat="1" ht="24.95" customHeight="1" x14ac:dyDescent="0.2">
      <c r="B73" s="33"/>
      <c r="C73" s="22" t="s">
        <v>100</v>
      </c>
      <c r="D73" s="34"/>
      <c r="E73" s="34"/>
      <c r="F73" s="34"/>
      <c r="G73" s="34"/>
      <c r="H73" s="34"/>
      <c r="I73" s="102"/>
      <c r="J73" s="34"/>
      <c r="K73" s="34"/>
      <c r="L73" s="37"/>
    </row>
    <row r="74" spans="2:12" s="1" customFormat="1" ht="6.95" customHeight="1" x14ac:dyDescent="0.2">
      <c r="B74" s="33"/>
      <c r="C74" s="34"/>
      <c r="D74" s="34"/>
      <c r="E74" s="34"/>
      <c r="F74" s="34"/>
      <c r="G74" s="34"/>
      <c r="H74" s="34"/>
      <c r="I74" s="102"/>
      <c r="J74" s="34"/>
      <c r="K74" s="34"/>
      <c r="L74" s="37"/>
    </row>
    <row r="75" spans="2:12" s="1" customFormat="1" ht="12" customHeight="1" x14ac:dyDescent="0.2">
      <c r="B75" s="33"/>
      <c r="C75" s="28" t="s">
        <v>16</v>
      </c>
      <c r="D75" s="34"/>
      <c r="E75" s="34"/>
      <c r="F75" s="34"/>
      <c r="G75" s="34"/>
      <c r="H75" s="34"/>
      <c r="I75" s="102"/>
      <c r="J75" s="34"/>
      <c r="K75" s="34"/>
      <c r="L75" s="37"/>
    </row>
    <row r="76" spans="2:12" s="1" customFormat="1" ht="16.5" customHeight="1" x14ac:dyDescent="0.2">
      <c r="B76" s="33"/>
      <c r="C76" s="34"/>
      <c r="D76" s="34"/>
      <c r="E76" s="362" t="str">
        <f>E7</f>
        <v>BESIP Tusarova - Osadní, zvýšená plocha křižovatky</v>
      </c>
      <c r="F76" s="363"/>
      <c r="G76" s="363"/>
      <c r="H76" s="363"/>
      <c r="I76" s="102"/>
      <c r="J76" s="34"/>
      <c r="K76" s="34"/>
      <c r="L76" s="37"/>
    </row>
    <row r="77" spans="2:12" s="1" customFormat="1" ht="12" customHeight="1" x14ac:dyDescent="0.2">
      <c r="B77" s="33"/>
      <c r="C77" s="28" t="s">
        <v>85</v>
      </c>
      <c r="D77" s="34"/>
      <c r="E77" s="34"/>
      <c r="F77" s="34"/>
      <c r="G77" s="34"/>
      <c r="H77" s="34"/>
      <c r="I77" s="102"/>
      <c r="J77" s="34"/>
      <c r="K77" s="34"/>
      <c r="L77" s="37"/>
    </row>
    <row r="78" spans="2:12" s="1" customFormat="1" ht="16.5" customHeight="1" x14ac:dyDescent="0.2">
      <c r="B78" s="33"/>
      <c r="C78" s="34"/>
      <c r="D78" s="34"/>
      <c r="E78" s="335" t="str">
        <f>E9</f>
        <v>SO 200 - Vedlejší rozpočtové náklady</v>
      </c>
      <c r="F78" s="334"/>
      <c r="G78" s="334"/>
      <c r="H78" s="334"/>
      <c r="I78" s="102"/>
      <c r="J78" s="34"/>
      <c r="K78" s="34"/>
      <c r="L78" s="37"/>
    </row>
    <row r="79" spans="2:12" s="1" customFormat="1" ht="6.95" customHeight="1" x14ac:dyDescent="0.2">
      <c r="B79" s="33"/>
      <c r="C79" s="34"/>
      <c r="D79" s="34"/>
      <c r="E79" s="34"/>
      <c r="F79" s="34"/>
      <c r="G79" s="34"/>
      <c r="H79" s="34"/>
      <c r="I79" s="102"/>
      <c r="J79" s="34"/>
      <c r="K79" s="34"/>
      <c r="L79" s="37"/>
    </row>
    <row r="80" spans="2:12" s="1" customFormat="1" ht="12" customHeight="1" x14ac:dyDescent="0.2">
      <c r="B80" s="33"/>
      <c r="C80" s="28" t="s">
        <v>21</v>
      </c>
      <c r="D80" s="34"/>
      <c r="E80" s="34"/>
      <c r="F80" s="26" t="str">
        <f>F12</f>
        <v>Praha 7</v>
      </c>
      <c r="G80" s="34"/>
      <c r="H80" s="34"/>
      <c r="I80" s="103" t="s">
        <v>23</v>
      </c>
      <c r="J80" s="54" t="str">
        <f>IF(J12="","",J12)</f>
        <v>4. 12. 2018</v>
      </c>
      <c r="K80" s="34"/>
      <c r="L80" s="37"/>
    </row>
    <row r="81" spans="2:65" s="1" customFormat="1" ht="6.95" customHeight="1" x14ac:dyDescent="0.2">
      <c r="B81" s="33"/>
      <c r="C81" s="34"/>
      <c r="D81" s="34"/>
      <c r="E81" s="34"/>
      <c r="F81" s="34"/>
      <c r="G81" s="34"/>
      <c r="H81" s="34"/>
      <c r="I81" s="102"/>
      <c r="J81" s="34"/>
      <c r="K81" s="34"/>
      <c r="L81" s="37"/>
    </row>
    <row r="82" spans="2:65" s="1" customFormat="1" ht="13.7" customHeight="1" x14ac:dyDescent="0.2">
      <c r="B82" s="33"/>
      <c r="C82" s="28" t="s">
        <v>25</v>
      </c>
      <c r="D82" s="34"/>
      <c r="E82" s="34"/>
      <c r="F82" s="26" t="str">
        <f>E15</f>
        <v xml:space="preserve"> </v>
      </c>
      <c r="G82" s="34"/>
      <c r="H82" s="34"/>
      <c r="I82" s="103" t="s">
        <v>31</v>
      </c>
      <c r="J82" s="31" t="str">
        <f>E21</f>
        <v xml:space="preserve"> </v>
      </c>
      <c r="K82" s="34"/>
      <c r="L82" s="37"/>
    </row>
    <row r="83" spans="2:65" s="1" customFormat="1" ht="13.7" customHeight="1" x14ac:dyDescent="0.2">
      <c r="B83" s="33"/>
      <c r="C83" s="28" t="s">
        <v>29</v>
      </c>
      <c r="D83" s="34"/>
      <c r="E83" s="34"/>
      <c r="F83" s="26" t="str">
        <f>IF(E18="","",E18)</f>
        <v>Vyplň údaj</v>
      </c>
      <c r="G83" s="34"/>
      <c r="H83" s="34"/>
      <c r="I83" s="103" t="s">
        <v>33</v>
      </c>
      <c r="J83" s="31" t="str">
        <f>E24</f>
        <v xml:space="preserve"> </v>
      </c>
      <c r="K83" s="34"/>
      <c r="L83" s="37"/>
    </row>
    <row r="84" spans="2:65" s="1" customFormat="1" ht="10.35" customHeight="1" x14ac:dyDescent="0.2">
      <c r="B84" s="33"/>
      <c r="C84" s="34"/>
      <c r="D84" s="34"/>
      <c r="E84" s="34"/>
      <c r="F84" s="34"/>
      <c r="G84" s="34"/>
      <c r="H84" s="34"/>
      <c r="I84" s="102"/>
      <c r="J84" s="34"/>
      <c r="K84" s="34"/>
      <c r="L84" s="37"/>
    </row>
    <row r="85" spans="2:65" s="9" customFormat="1" ht="29.25" customHeight="1" x14ac:dyDescent="0.2">
      <c r="B85" s="147"/>
      <c r="C85" s="148" t="s">
        <v>101</v>
      </c>
      <c r="D85" s="149" t="s">
        <v>55</v>
      </c>
      <c r="E85" s="149" t="s">
        <v>51</v>
      </c>
      <c r="F85" s="149" t="s">
        <v>52</v>
      </c>
      <c r="G85" s="149" t="s">
        <v>102</v>
      </c>
      <c r="H85" s="149" t="s">
        <v>103</v>
      </c>
      <c r="I85" s="150" t="s">
        <v>104</v>
      </c>
      <c r="J85" s="149" t="s">
        <v>89</v>
      </c>
      <c r="K85" s="151" t="s">
        <v>105</v>
      </c>
      <c r="L85" s="152"/>
      <c r="M85" s="63" t="s">
        <v>19</v>
      </c>
      <c r="N85" s="64" t="s">
        <v>40</v>
      </c>
      <c r="O85" s="64" t="s">
        <v>106</v>
      </c>
      <c r="P85" s="64" t="s">
        <v>107</v>
      </c>
      <c r="Q85" s="64" t="s">
        <v>108</v>
      </c>
      <c r="R85" s="64" t="s">
        <v>109</v>
      </c>
      <c r="S85" s="64" t="s">
        <v>110</v>
      </c>
      <c r="T85" s="65" t="s">
        <v>111</v>
      </c>
    </row>
    <row r="86" spans="2:65" s="1" customFormat="1" ht="22.9" customHeight="1" x14ac:dyDescent="0.25">
      <c r="B86" s="33"/>
      <c r="C86" s="70" t="s">
        <v>112</v>
      </c>
      <c r="D86" s="34"/>
      <c r="E86" s="34"/>
      <c r="F86" s="34"/>
      <c r="G86" s="34"/>
      <c r="H86" s="34"/>
      <c r="I86" s="102"/>
      <c r="J86" s="153">
        <f>BK86</f>
        <v>0</v>
      </c>
      <c r="K86" s="34"/>
      <c r="L86" s="37"/>
      <c r="M86" s="66"/>
      <c r="N86" s="67"/>
      <c r="O86" s="67"/>
      <c r="P86" s="154">
        <f>P87</f>
        <v>0</v>
      </c>
      <c r="Q86" s="67"/>
      <c r="R86" s="154">
        <f>R87</f>
        <v>0</v>
      </c>
      <c r="S86" s="67"/>
      <c r="T86" s="155">
        <f>T87</f>
        <v>0</v>
      </c>
      <c r="AT86" s="16" t="s">
        <v>69</v>
      </c>
      <c r="AU86" s="16" t="s">
        <v>90</v>
      </c>
      <c r="BK86" s="156">
        <f>BK87</f>
        <v>0</v>
      </c>
    </row>
    <row r="87" spans="2:65" s="10" customFormat="1" ht="25.9" customHeight="1" x14ac:dyDescent="0.2">
      <c r="B87" s="157"/>
      <c r="C87" s="158"/>
      <c r="D87" s="159" t="s">
        <v>69</v>
      </c>
      <c r="E87" s="160" t="s">
        <v>696</v>
      </c>
      <c r="F87" s="160" t="s">
        <v>82</v>
      </c>
      <c r="G87" s="158"/>
      <c r="H87" s="158"/>
      <c r="I87" s="161"/>
      <c r="J87" s="162">
        <f>BK87</f>
        <v>0</v>
      </c>
      <c r="K87" s="158"/>
      <c r="L87" s="163"/>
      <c r="M87" s="164"/>
      <c r="N87" s="165"/>
      <c r="O87" s="165"/>
      <c r="P87" s="166">
        <f>P88+P93+P95+P101+P103+P105</f>
        <v>0</v>
      </c>
      <c r="Q87" s="165"/>
      <c r="R87" s="166">
        <f>R88+R93+R95+R101+R103+R105</f>
        <v>0</v>
      </c>
      <c r="S87" s="165"/>
      <c r="T87" s="167">
        <f>T88+T93+T95+T101+T103+T105</f>
        <v>0</v>
      </c>
      <c r="AR87" s="168" t="s">
        <v>143</v>
      </c>
      <c r="AT87" s="169" t="s">
        <v>69</v>
      </c>
      <c r="AU87" s="169" t="s">
        <v>70</v>
      </c>
      <c r="AY87" s="168" t="s">
        <v>115</v>
      </c>
      <c r="BK87" s="170">
        <f>BK88+BK93+BK95+BK101+BK103+BK105</f>
        <v>0</v>
      </c>
    </row>
    <row r="88" spans="2:65" s="10" customFormat="1" ht="22.9" customHeight="1" x14ac:dyDescent="0.2">
      <c r="B88" s="157"/>
      <c r="C88" s="158"/>
      <c r="D88" s="159" t="s">
        <v>69</v>
      </c>
      <c r="E88" s="171" t="s">
        <v>697</v>
      </c>
      <c r="F88" s="171" t="s">
        <v>698</v>
      </c>
      <c r="G88" s="158"/>
      <c r="H88" s="158"/>
      <c r="I88" s="161"/>
      <c r="J88" s="172">
        <f>BK88</f>
        <v>0</v>
      </c>
      <c r="K88" s="158"/>
      <c r="L88" s="163"/>
      <c r="M88" s="164"/>
      <c r="N88" s="165"/>
      <c r="O88" s="165"/>
      <c r="P88" s="166">
        <f>SUM(P89:P92)</f>
        <v>0</v>
      </c>
      <c r="Q88" s="165"/>
      <c r="R88" s="166">
        <f>SUM(R89:R92)</f>
        <v>0</v>
      </c>
      <c r="S88" s="165"/>
      <c r="T88" s="167">
        <f>SUM(T89:T92)</f>
        <v>0</v>
      </c>
      <c r="AR88" s="168" t="s">
        <v>143</v>
      </c>
      <c r="AT88" s="169" t="s">
        <v>69</v>
      </c>
      <c r="AU88" s="169" t="s">
        <v>78</v>
      </c>
      <c r="AY88" s="168" t="s">
        <v>115</v>
      </c>
      <c r="BK88" s="170">
        <f>SUM(BK89:BK92)</f>
        <v>0</v>
      </c>
    </row>
    <row r="89" spans="2:65" s="1" customFormat="1" ht="16.5" customHeight="1" x14ac:dyDescent="0.2">
      <c r="B89" s="33"/>
      <c r="C89" s="173" t="s">
        <v>78</v>
      </c>
      <c r="D89" s="173" t="s">
        <v>117</v>
      </c>
      <c r="E89" s="174" t="s">
        <v>699</v>
      </c>
      <c r="F89" s="175" t="s">
        <v>700</v>
      </c>
      <c r="G89" s="176" t="s">
        <v>701</v>
      </c>
      <c r="H89" s="177">
        <v>1</v>
      </c>
      <c r="I89" s="178"/>
      <c r="J89" s="179">
        <f>ROUND(I89*H89,2)</f>
        <v>0</v>
      </c>
      <c r="K89" s="175" t="s">
        <v>121</v>
      </c>
      <c r="L89" s="37"/>
      <c r="M89" s="180" t="s">
        <v>19</v>
      </c>
      <c r="N89" s="181" t="s">
        <v>41</v>
      </c>
      <c r="O89" s="59"/>
      <c r="P89" s="182">
        <f>O89*H89</f>
        <v>0</v>
      </c>
      <c r="Q89" s="182">
        <v>0</v>
      </c>
      <c r="R89" s="182">
        <f>Q89*H89</f>
        <v>0</v>
      </c>
      <c r="S89" s="182">
        <v>0</v>
      </c>
      <c r="T89" s="183">
        <f>S89*H89</f>
        <v>0</v>
      </c>
      <c r="AR89" s="16" t="s">
        <v>702</v>
      </c>
      <c r="AT89" s="16" t="s">
        <v>117</v>
      </c>
      <c r="AU89" s="16" t="s">
        <v>80</v>
      </c>
      <c r="AY89" s="16" t="s">
        <v>115</v>
      </c>
      <c r="BE89" s="184">
        <f>IF(N89="základní",J89,0)</f>
        <v>0</v>
      </c>
      <c r="BF89" s="184">
        <f>IF(N89="snížená",J89,0)</f>
        <v>0</v>
      </c>
      <c r="BG89" s="184">
        <f>IF(N89="zákl. přenesená",J89,0)</f>
        <v>0</v>
      </c>
      <c r="BH89" s="184">
        <f>IF(N89="sníž. přenesená",J89,0)</f>
        <v>0</v>
      </c>
      <c r="BI89" s="184">
        <f>IF(N89="nulová",J89,0)</f>
        <v>0</v>
      </c>
      <c r="BJ89" s="16" t="s">
        <v>78</v>
      </c>
      <c r="BK89" s="184">
        <f>ROUND(I89*H89,2)</f>
        <v>0</v>
      </c>
      <c r="BL89" s="16" t="s">
        <v>702</v>
      </c>
      <c r="BM89" s="16" t="s">
        <v>703</v>
      </c>
    </row>
    <row r="90" spans="2:65" s="1" customFormat="1" ht="16.5" customHeight="1" x14ac:dyDescent="0.2">
      <c r="B90" s="33"/>
      <c r="C90" s="173" t="s">
        <v>80</v>
      </c>
      <c r="D90" s="173" t="s">
        <v>117</v>
      </c>
      <c r="E90" s="174" t="s">
        <v>704</v>
      </c>
      <c r="F90" s="175" t="s">
        <v>705</v>
      </c>
      <c r="G90" s="176" t="s">
        <v>701</v>
      </c>
      <c r="H90" s="177">
        <v>1</v>
      </c>
      <c r="I90" s="178"/>
      <c r="J90" s="179">
        <f>ROUND(I90*H90,2)</f>
        <v>0</v>
      </c>
      <c r="K90" s="175" t="s">
        <v>121</v>
      </c>
      <c r="L90" s="37"/>
      <c r="M90" s="180" t="s">
        <v>19</v>
      </c>
      <c r="N90" s="181" t="s">
        <v>41</v>
      </c>
      <c r="O90" s="59"/>
      <c r="P90" s="182">
        <f>O90*H90</f>
        <v>0</v>
      </c>
      <c r="Q90" s="182">
        <v>0</v>
      </c>
      <c r="R90" s="182">
        <f>Q90*H90</f>
        <v>0</v>
      </c>
      <c r="S90" s="182">
        <v>0</v>
      </c>
      <c r="T90" s="183">
        <f>S90*H90</f>
        <v>0</v>
      </c>
      <c r="AR90" s="16" t="s">
        <v>702</v>
      </c>
      <c r="AT90" s="16" t="s">
        <v>117</v>
      </c>
      <c r="AU90" s="16" t="s">
        <v>80</v>
      </c>
      <c r="AY90" s="16" t="s">
        <v>115</v>
      </c>
      <c r="BE90" s="184">
        <f>IF(N90="základní",J90,0)</f>
        <v>0</v>
      </c>
      <c r="BF90" s="184">
        <f>IF(N90="snížená",J90,0)</f>
        <v>0</v>
      </c>
      <c r="BG90" s="184">
        <f>IF(N90="zákl. přenesená",J90,0)</f>
        <v>0</v>
      </c>
      <c r="BH90" s="184">
        <f>IF(N90="sníž. přenesená",J90,0)</f>
        <v>0</v>
      </c>
      <c r="BI90" s="184">
        <f>IF(N90="nulová",J90,0)</f>
        <v>0</v>
      </c>
      <c r="BJ90" s="16" t="s">
        <v>78</v>
      </c>
      <c r="BK90" s="184">
        <f>ROUND(I90*H90,2)</f>
        <v>0</v>
      </c>
      <c r="BL90" s="16" t="s">
        <v>702</v>
      </c>
      <c r="BM90" s="16" t="s">
        <v>706</v>
      </c>
    </row>
    <row r="91" spans="2:65" s="1" customFormat="1" ht="16.5" customHeight="1" x14ac:dyDescent="0.2">
      <c r="B91" s="33"/>
      <c r="C91" s="173" t="s">
        <v>133</v>
      </c>
      <c r="D91" s="173" t="s">
        <v>117</v>
      </c>
      <c r="E91" s="174" t="s">
        <v>707</v>
      </c>
      <c r="F91" s="175" t="s">
        <v>708</v>
      </c>
      <c r="G91" s="176" t="s">
        <v>701</v>
      </c>
      <c r="H91" s="177">
        <v>1</v>
      </c>
      <c r="I91" s="178"/>
      <c r="J91" s="179">
        <f>ROUND(I91*H91,2)</f>
        <v>0</v>
      </c>
      <c r="K91" s="175" t="s">
        <v>121</v>
      </c>
      <c r="L91" s="37"/>
      <c r="M91" s="180" t="s">
        <v>19</v>
      </c>
      <c r="N91" s="181" t="s">
        <v>41</v>
      </c>
      <c r="O91" s="59"/>
      <c r="P91" s="182">
        <f>O91*H91</f>
        <v>0</v>
      </c>
      <c r="Q91" s="182">
        <v>0</v>
      </c>
      <c r="R91" s="182">
        <f>Q91*H91</f>
        <v>0</v>
      </c>
      <c r="S91" s="182">
        <v>0</v>
      </c>
      <c r="T91" s="183">
        <f>S91*H91</f>
        <v>0</v>
      </c>
      <c r="AR91" s="16" t="s">
        <v>702</v>
      </c>
      <c r="AT91" s="16" t="s">
        <v>117</v>
      </c>
      <c r="AU91" s="16" t="s">
        <v>80</v>
      </c>
      <c r="AY91" s="16" t="s">
        <v>115</v>
      </c>
      <c r="BE91" s="184">
        <f>IF(N91="základní",J91,0)</f>
        <v>0</v>
      </c>
      <c r="BF91" s="184">
        <f>IF(N91="snížená",J91,0)</f>
        <v>0</v>
      </c>
      <c r="BG91" s="184">
        <f>IF(N91="zákl. přenesená",J91,0)</f>
        <v>0</v>
      </c>
      <c r="BH91" s="184">
        <f>IF(N91="sníž. přenesená",J91,0)</f>
        <v>0</v>
      </c>
      <c r="BI91" s="184">
        <f>IF(N91="nulová",J91,0)</f>
        <v>0</v>
      </c>
      <c r="BJ91" s="16" t="s">
        <v>78</v>
      </c>
      <c r="BK91" s="184">
        <f>ROUND(I91*H91,2)</f>
        <v>0</v>
      </c>
      <c r="BL91" s="16" t="s">
        <v>702</v>
      </c>
      <c r="BM91" s="16" t="s">
        <v>709</v>
      </c>
    </row>
    <row r="92" spans="2:65" s="1" customFormat="1" ht="16.5" customHeight="1" x14ac:dyDescent="0.2">
      <c r="B92" s="33"/>
      <c r="C92" s="173" t="s">
        <v>122</v>
      </c>
      <c r="D92" s="173" t="s">
        <v>117</v>
      </c>
      <c r="E92" s="174" t="s">
        <v>710</v>
      </c>
      <c r="F92" s="175" t="s">
        <v>711</v>
      </c>
      <c r="G92" s="176" t="s">
        <v>701</v>
      </c>
      <c r="H92" s="177">
        <v>1</v>
      </c>
      <c r="I92" s="178"/>
      <c r="J92" s="179">
        <f>ROUND(I92*H92,2)</f>
        <v>0</v>
      </c>
      <c r="K92" s="175" t="s">
        <v>121</v>
      </c>
      <c r="L92" s="37"/>
      <c r="M92" s="180" t="s">
        <v>19</v>
      </c>
      <c r="N92" s="181" t="s">
        <v>41</v>
      </c>
      <c r="O92" s="59"/>
      <c r="P92" s="182">
        <f>O92*H92</f>
        <v>0</v>
      </c>
      <c r="Q92" s="182">
        <v>0</v>
      </c>
      <c r="R92" s="182">
        <f>Q92*H92</f>
        <v>0</v>
      </c>
      <c r="S92" s="182">
        <v>0</v>
      </c>
      <c r="T92" s="183">
        <f>S92*H92</f>
        <v>0</v>
      </c>
      <c r="AR92" s="16" t="s">
        <v>702</v>
      </c>
      <c r="AT92" s="16" t="s">
        <v>117</v>
      </c>
      <c r="AU92" s="16" t="s">
        <v>80</v>
      </c>
      <c r="AY92" s="16" t="s">
        <v>115</v>
      </c>
      <c r="BE92" s="184">
        <f>IF(N92="základní",J92,0)</f>
        <v>0</v>
      </c>
      <c r="BF92" s="184">
        <f>IF(N92="snížená",J92,0)</f>
        <v>0</v>
      </c>
      <c r="BG92" s="184">
        <f>IF(N92="zákl. přenesená",J92,0)</f>
        <v>0</v>
      </c>
      <c r="BH92" s="184">
        <f>IF(N92="sníž. přenesená",J92,0)</f>
        <v>0</v>
      </c>
      <c r="BI92" s="184">
        <f>IF(N92="nulová",J92,0)</f>
        <v>0</v>
      </c>
      <c r="BJ92" s="16" t="s">
        <v>78</v>
      </c>
      <c r="BK92" s="184">
        <f>ROUND(I92*H92,2)</f>
        <v>0</v>
      </c>
      <c r="BL92" s="16" t="s">
        <v>702</v>
      </c>
      <c r="BM92" s="16" t="s">
        <v>712</v>
      </c>
    </row>
    <row r="93" spans="2:65" s="10" customFormat="1" ht="22.9" customHeight="1" x14ac:dyDescent="0.2">
      <c r="B93" s="157"/>
      <c r="C93" s="158"/>
      <c r="D93" s="159" t="s">
        <v>69</v>
      </c>
      <c r="E93" s="171" t="s">
        <v>713</v>
      </c>
      <c r="F93" s="171" t="s">
        <v>714</v>
      </c>
      <c r="G93" s="158"/>
      <c r="H93" s="158"/>
      <c r="I93" s="161"/>
      <c r="J93" s="172">
        <f>BK93</f>
        <v>0</v>
      </c>
      <c r="K93" s="158"/>
      <c r="L93" s="163"/>
      <c r="M93" s="164"/>
      <c r="N93" s="165"/>
      <c r="O93" s="165"/>
      <c r="P93" s="166">
        <f>P94</f>
        <v>0</v>
      </c>
      <c r="Q93" s="165"/>
      <c r="R93" s="166">
        <f>R94</f>
        <v>0</v>
      </c>
      <c r="S93" s="165"/>
      <c r="T93" s="167">
        <f>T94</f>
        <v>0</v>
      </c>
      <c r="AR93" s="168" t="s">
        <v>143</v>
      </c>
      <c r="AT93" s="169" t="s">
        <v>69</v>
      </c>
      <c r="AU93" s="169" t="s">
        <v>78</v>
      </c>
      <c r="AY93" s="168" t="s">
        <v>115</v>
      </c>
      <c r="BK93" s="170">
        <f>BK94</f>
        <v>0</v>
      </c>
    </row>
    <row r="94" spans="2:65" s="1" customFormat="1" ht="16.5" customHeight="1" x14ac:dyDescent="0.2">
      <c r="B94" s="33"/>
      <c r="C94" s="173" t="s">
        <v>143</v>
      </c>
      <c r="D94" s="173" t="s">
        <v>117</v>
      </c>
      <c r="E94" s="174" t="s">
        <v>715</v>
      </c>
      <c r="F94" s="175" t="s">
        <v>714</v>
      </c>
      <c r="G94" s="176" t="s">
        <v>701</v>
      </c>
      <c r="H94" s="177">
        <v>1</v>
      </c>
      <c r="I94" s="178"/>
      <c r="J94" s="179">
        <f>ROUND(I94*H94,2)</f>
        <v>0</v>
      </c>
      <c r="K94" s="175" t="s">
        <v>121</v>
      </c>
      <c r="L94" s="37"/>
      <c r="M94" s="180" t="s">
        <v>19</v>
      </c>
      <c r="N94" s="181" t="s">
        <v>41</v>
      </c>
      <c r="O94" s="59"/>
      <c r="P94" s="182">
        <f>O94*H94</f>
        <v>0</v>
      </c>
      <c r="Q94" s="182">
        <v>0</v>
      </c>
      <c r="R94" s="182">
        <f>Q94*H94</f>
        <v>0</v>
      </c>
      <c r="S94" s="182">
        <v>0</v>
      </c>
      <c r="T94" s="183">
        <f>S94*H94</f>
        <v>0</v>
      </c>
      <c r="AR94" s="16" t="s">
        <v>702</v>
      </c>
      <c r="AT94" s="16" t="s">
        <v>117</v>
      </c>
      <c r="AU94" s="16" t="s">
        <v>80</v>
      </c>
      <c r="AY94" s="16" t="s">
        <v>115</v>
      </c>
      <c r="BE94" s="184">
        <f>IF(N94="základní",J94,0)</f>
        <v>0</v>
      </c>
      <c r="BF94" s="184">
        <f>IF(N94="snížená",J94,0)</f>
        <v>0</v>
      </c>
      <c r="BG94" s="184">
        <f>IF(N94="zákl. přenesená",J94,0)</f>
        <v>0</v>
      </c>
      <c r="BH94" s="184">
        <f>IF(N94="sníž. přenesená",J94,0)</f>
        <v>0</v>
      </c>
      <c r="BI94" s="184">
        <f>IF(N94="nulová",J94,0)</f>
        <v>0</v>
      </c>
      <c r="BJ94" s="16" t="s">
        <v>78</v>
      </c>
      <c r="BK94" s="184">
        <f>ROUND(I94*H94,2)</f>
        <v>0</v>
      </c>
      <c r="BL94" s="16" t="s">
        <v>702</v>
      </c>
      <c r="BM94" s="16" t="s">
        <v>716</v>
      </c>
    </row>
    <row r="95" spans="2:65" s="10" customFormat="1" ht="22.9" customHeight="1" x14ac:dyDescent="0.2">
      <c r="B95" s="157"/>
      <c r="C95" s="158"/>
      <c r="D95" s="159" t="s">
        <v>69</v>
      </c>
      <c r="E95" s="171" t="s">
        <v>717</v>
      </c>
      <c r="F95" s="171" t="s">
        <v>718</v>
      </c>
      <c r="G95" s="158"/>
      <c r="H95" s="158"/>
      <c r="I95" s="161"/>
      <c r="J95" s="172">
        <f>BK95</f>
        <v>0</v>
      </c>
      <c r="K95" s="158"/>
      <c r="L95" s="163"/>
      <c r="M95" s="164"/>
      <c r="N95" s="165"/>
      <c r="O95" s="165"/>
      <c r="P95" s="166">
        <f>SUM(P96:P100)</f>
        <v>0</v>
      </c>
      <c r="Q95" s="165"/>
      <c r="R95" s="166">
        <f>SUM(R96:R100)</f>
        <v>0</v>
      </c>
      <c r="S95" s="165"/>
      <c r="T95" s="167">
        <f>SUM(T96:T100)</f>
        <v>0</v>
      </c>
      <c r="AR95" s="168" t="s">
        <v>143</v>
      </c>
      <c r="AT95" s="169" t="s">
        <v>69</v>
      </c>
      <c r="AU95" s="169" t="s">
        <v>78</v>
      </c>
      <c r="AY95" s="168" t="s">
        <v>115</v>
      </c>
      <c r="BK95" s="170">
        <f>SUM(BK96:BK100)</f>
        <v>0</v>
      </c>
    </row>
    <row r="96" spans="2:65" s="1" customFormat="1" ht="16.5" customHeight="1" x14ac:dyDescent="0.2">
      <c r="B96" s="33"/>
      <c r="C96" s="173" t="s">
        <v>147</v>
      </c>
      <c r="D96" s="173" t="s">
        <v>117</v>
      </c>
      <c r="E96" s="174" t="s">
        <v>719</v>
      </c>
      <c r="F96" s="175" t="s">
        <v>720</v>
      </c>
      <c r="G96" s="176" t="s">
        <v>701</v>
      </c>
      <c r="H96" s="177">
        <v>1</v>
      </c>
      <c r="I96" s="178"/>
      <c r="J96" s="179">
        <f>ROUND(I96*H96,2)</f>
        <v>0</v>
      </c>
      <c r="K96" s="175" t="s">
        <v>121</v>
      </c>
      <c r="L96" s="37"/>
      <c r="M96" s="180" t="s">
        <v>19</v>
      </c>
      <c r="N96" s="181" t="s">
        <v>41</v>
      </c>
      <c r="O96" s="59"/>
      <c r="P96" s="182">
        <f>O96*H96</f>
        <v>0</v>
      </c>
      <c r="Q96" s="182">
        <v>0</v>
      </c>
      <c r="R96" s="182">
        <f>Q96*H96</f>
        <v>0</v>
      </c>
      <c r="S96" s="182">
        <v>0</v>
      </c>
      <c r="T96" s="183">
        <f>S96*H96</f>
        <v>0</v>
      </c>
      <c r="AR96" s="16" t="s">
        <v>702</v>
      </c>
      <c r="AT96" s="16" t="s">
        <v>117</v>
      </c>
      <c r="AU96" s="16" t="s">
        <v>80</v>
      </c>
      <c r="AY96" s="16" t="s">
        <v>115</v>
      </c>
      <c r="BE96" s="184">
        <f>IF(N96="základní",J96,0)</f>
        <v>0</v>
      </c>
      <c r="BF96" s="184">
        <f>IF(N96="snížená",J96,0)</f>
        <v>0</v>
      </c>
      <c r="BG96" s="184">
        <f>IF(N96="zákl. přenesená",J96,0)</f>
        <v>0</v>
      </c>
      <c r="BH96" s="184">
        <f>IF(N96="sníž. přenesená",J96,0)</f>
        <v>0</v>
      </c>
      <c r="BI96" s="184">
        <f>IF(N96="nulová",J96,0)</f>
        <v>0</v>
      </c>
      <c r="BJ96" s="16" t="s">
        <v>78</v>
      </c>
      <c r="BK96" s="184">
        <f>ROUND(I96*H96,2)</f>
        <v>0</v>
      </c>
      <c r="BL96" s="16" t="s">
        <v>702</v>
      </c>
      <c r="BM96" s="16" t="s">
        <v>721</v>
      </c>
    </row>
    <row r="97" spans="2:65" s="1" customFormat="1" ht="16.5" customHeight="1" x14ac:dyDescent="0.2">
      <c r="B97" s="33"/>
      <c r="C97" s="173" t="s">
        <v>151</v>
      </c>
      <c r="D97" s="173" t="s">
        <v>117</v>
      </c>
      <c r="E97" s="174" t="s">
        <v>722</v>
      </c>
      <c r="F97" s="175" t="s">
        <v>723</v>
      </c>
      <c r="G97" s="176" t="s">
        <v>701</v>
      </c>
      <c r="H97" s="177">
        <v>1</v>
      </c>
      <c r="I97" s="178"/>
      <c r="J97" s="179">
        <f>ROUND(I97*H97,2)</f>
        <v>0</v>
      </c>
      <c r="K97" s="175" t="s">
        <v>121</v>
      </c>
      <c r="L97" s="37"/>
      <c r="M97" s="180" t="s">
        <v>19</v>
      </c>
      <c r="N97" s="181" t="s">
        <v>41</v>
      </c>
      <c r="O97" s="59"/>
      <c r="P97" s="182">
        <f>O97*H97</f>
        <v>0</v>
      </c>
      <c r="Q97" s="182">
        <v>0</v>
      </c>
      <c r="R97" s="182">
        <f>Q97*H97</f>
        <v>0</v>
      </c>
      <c r="S97" s="182">
        <v>0</v>
      </c>
      <c r="T97" s="183">
        <f>S97*H97</f>
        <v>0</v>
      </c>
      <c r="AR97" s="16" t="s">
        <v>702</v>
      </c>
      <c r="AT97" s="16" t="s">
        <v>117</v>
      </c>
      <c r="AU97" s="16" t="s">
        <v>80</v>
      </c>
      <c r="AY97" s="16" t="s">
        <v>115</v>
      </c>
      <c r="BE97" s="184">
        <f>IF(N97="základní",J97,0)</f>
        <v>0</v>
      </c>
      <c r="BF97" s="184">
        <f>IF(N97="snížená",J97,0)</f>
        <v>0</v>
      </c>
      <c r="BG97" s="184">
        <f>IF(N97="zákl. přenesená",J97,0)</f>
        <v>0</v>
      </c>
      <c r="BH97" s="184">
        <f>IF(N97="sníž. přenesená",J97,0)</f>
        <v>0</v>
      </c>
      <c r="BI97" s="184">
        <f>IF(N97="nulová",J97,0)</f>
        <v>0</v>
      </c>
      <c r="BJ97" s="16" t="s">
        <v>78</v>
      </c>
      <c r="BK97" s="184">
        <f>ROUND(I97*H97,2)</f>
        <v>0</v>
      </c>
      <c r="BL97" s="16" t="s">
        <v>702</v>
      </c>
      <c r="BM97" s="16" t="s">
        <v>724</v>
      </c>
    </row>
    <row r="98" spans="2:65" s="11" customFormat="1" ht="11.25" x14ac:dyDescent="0.2">
      <c r="B98" s="188"/>
      <c r="C98" s="189"/>
      <c r="D98" s="185" t="s">
        <v>126</v>
      </c>
      <c r="E98" s="190" t="s">
        <v>19</v>
      </c>
      <c r="F98" s="191" t="s">
        <v>78</v>
      </c>
      <c r="G98" s="189"/>
      <c r="H98" s="192">
        <v>1</v>
      </c>
      <c r="I98" s="193"/>
      <c r="J98" s="189"/>
      <c r="K98" s="189"/>
      <c r="L98" s="194"/>
      <c r="M98" s="195"/>
      <c r="N98" s="196"/>
      <c r="O98" s="196"/>
      <c r="P98" s="196"/>
      <c r="Q98" s="196"/>
      <c r="R98" s="196"/>
      <c r="S98" s="196"/>
      <c r="T98" s="197"/>
      <c r="AT98" s="198" t="s">
        <v>126</v>
      </c>
      <c r="AU98" s="198" t="s">
        <v>80</v>
      </c>
      <c r="AV98" s="11" t="s">
        <v>80</v>
      </c>
      <c r="AW98" s="11" t="s">
        <v>32</v>
      </c>
      <c r="AX98" s="11" t="s">
        <v>70</v>
      </c>
      <c r="AY98" s="198" t="s">
        <v>115</v>
      </c>
    </row>
    <row r="99" spans="2:65" s="12" customFormat="1" ht="11.25" x14ac:dyDescent="0.2">
      <c r="B99" s="199"/>
      <c r="C99" s="200"/>
      <c r="D99" s="185" t="s">
        <v>126</v>
      </c>
      <c r="E99" s="201" t="s">
        <v>19</v>
      </c>
      <c r="F99" s="202" t="s">
        <v>128</v>
      </c>
      <c r="G99" s="200"/>
      <c r="H99" s="203">
        <v>1</v>
      </c>
      <c r="I99" s="204"/>
      <c r="J99" s="200"/>
      <c r="K99" s="200"/>
      <c r="L99" s="205"/>
      <c r="M99" s="206"/>
      <c r="N99" s="207"/>
      <c r="O99" s="207"/>
      <c r="P99" s="207"/>
      <c r="Q99" s="207"/>
      <c r="R99" s="207"/>
      <c r="S99" s="207"/>
      <c r="T99" s="208"/>
      <c r="AT99" s="209" t="s">
        <v>126</v>
      </c>
      <c r="AU99" s="209" t="s">
        <v>80</v>
      </c>
      <c r="AV99" s="12" t="s">
        <v>122</v>
      </c>
      <c r="AW99" s="12" t="s">
        <v>32</v>
      </c>
      <c r="AX99" s="12" t="s">
        <v>78</v>
      </c>
      <c r="AY99" s="209" t="s">
        <v>115</v>
      </c>
    </row>
    <row r="100" spans="2:65" s="1" customFormat="1" ht="16.5" customHeight="1" x14ac:dyDescent="0.2">
      <c r="B100" s="33"/>
      <c r="C100" s="173" t="s">
        <v>157</v>
      </c>
      <c r="D100" s="173" t="s">
        <v>117</v>
      </c>
      <c r="E100" s="174" t="s">
        <v>725</v>
      </c>
      <c r="F100" s="175" t="s">
        <v>726</v>
      </c>
      <c r="G100" s="176" t="s">
        <v>701</v>
      </c>
      <c r="H100" s="177">
        <v>1</v>
      </c>
      <c r="I100" s="178"/>
      <c r="J100" s="179">
        <f>ROUND(I100*H100,2)</f>
        <v>0</v>
      </c>
      <c r="K100" s="175" t="s">
        <v>121</v>
      </c>
      <c r="L100" s="37"/>
      <c r="M100" s="180" t="s">
        <v>19</v>
      </c>
      <c r="N100" s="181" t="s">
        <v>41</v>
      </c>
      <c r="O100" s="59"/>
      <c r="P100" s="182">
        <f>O100*H100</f>
        <v>0</v>
      </c>
      <c r="Q100" s="182">
        <v>0</v>
      </c>
      <c r="R100" s="182">
        <f>Q100*H100</f>
        <v>0</v>
      </c>
      <c r="S100" s="182">
        <v>0</v>
      </c>
      <c r="T100" s="183">
        <f>S100*H100</f>
        <v>0</v>
      </c>
      <c r="AR100" s="16" t="s">
        <v>702</v>
      </c>
      <c r="AT100" s="16" t="s">
        <v>117</v>
      </c>
      <c r="AU100" s="16" t="s">
        <v>80</v>
      </c>
      <c r="AY100" s="16" t="s">
        <v>115</v>
      </c>
      <c r="BE100" s="184">
        <f>IF(N100="základní",J100,0)</f>
        <v>0</v>
      </c>
      <c r="BF100" s="184">
        <f>IF(N100="snížená",J100,0)</f>
        <v>0</v>
      </c>
      <c r="BG100" s="184">
        <f>IF(N100="zákl. přenesená",J100,0)</f>
        <v>0</v>
      </c>
      <c r="BH100" s="184">
        <f>IF(N100="sníž. přenesená",J100,0)</f>
        <v>0</v>
      </c>
      <c r="BI100" s="184">
        <f>IF(N100="nulová",J100,0)</f>
        <v>0</v>
      </c>
      <c r="BJ100" s="16" t="s">
        <v>78</v>
      </c>
      <c r="BK100" s="184">
        <f>ROUND(I100*H100,2)</f>
        <v>0</v>
      </c>
      <c r="BL100" s="16" t="s">
        <v>702</v>
      </c>
      <c r="BM100" s="16" t="s">
        <v>727</v>
      </c>
    </row>
    <row r="101" spans="2:65" s="10" customFormat="1" ht="22.9" customHeight="1" x14ac:dyDescent="0.2">
      <c r="B101" s="157"/>
      <c r="C101" s="158"/>
      <c r="D101" s="159" t="s">
        <v>69</v>
      </c>
      <c r="E101" s="171" t="s">
        <v>728</v>
      </c>
      <c r="F101" s="171" t="s">
        <v>729</v>
      </c>
      <c r="G101" s="158"/>
      <c r="H101" s="158"/>
      <c r="I101" s="161"/>
      <c r="J101" s="172">
        <f>BK101</f>
        <v>0</v>
      </c>
      <c r="K101" s="158"/>
      <c r="L101" s="163"/>
      <c r="M101" s="164"/>
      <c r="N101" s="165"/>
      <c r="O101" s="165"/>
      <c r="P101" s="166">
        <f>P102</f>
        <v>0</v>
      </c>
      <c r="Q101" s="165"/>
      <c r="R101" s="166">
        <f>R102</f>
        <v>0</v>
      </c>
      <c r="S101" s="165"/>
      <c r="T101" s="167">
        <f>T102</f>
        <v>0</v>
      </c>
      <c r="AR101" s="168" t="s">
        <v>143</v>
      </c>
      <c r="AT101" s="169" t="s">
        <v>69</v>
      </c>
      <c r="AU101" s="169" t="s">
        <v>78</v>
      </c>
      <c r="AY101" s="168" t="s">
        <v>115</v>
      </c>
      <c r="BK101" s="170">
        <f>BK102</f>
        <v>0</v>
      </c>
    </row>
    <row r="102" spans="2:65" s="1" customFormat="1" ht="16.5" customHeight="1" x14ac:dyDescent="0.2">
      <c r="B102" s="33"/>
      <c r="C102" s="173" t="s">
        <v>162</v>
      </c>
      <c r="D102" s="173" t="s">
        <v>117</v>
      </c>
      <c r="E102" s="174" t="s">
        <v>730</v>
      </c>
      <c r="F102" s="175" t="s">
        <v>729</v>
      </c>
      <c r="G102" s="176" t="s">
        <v>701</v>
      </c>
      <c r="H102" s="177">
        <v>1</v>
      </c>
      <c r="I102" s="178"/>
      <c r="J102" s="179">
        <f>ROUND(I102*H102,2)</f>
        <v>0</v>
      </c>
      <c r="K102" s="175" t="s">
        <v>121</v>
      </c>
      <c r="L102" s="37"/>
      <c r="M102" s="180" t="s">
        <v>19</v>
      </c>
      <c r="N102" s="181" t="s">
        <v>41</v>
      </c>
      <c r="O102" s="59"/>
      <c r="P102" s="182">
        <f>O102*H102</f>
        <v>0</v>
      </c>
      <c r="Q102" s="182">
        <v>0</v>
      </c>
      <c r="R102" s="182">
        <f>Q102*H102</f>
        <v>0</v>
      </c>
      <c r="S102" s="182">
        <v>0</v>
      </c>
      <c r="T102" s="183">
        <f>S102*H102</f>
        <v>0</v>
      </c>
      <c r="AR102" s="16" t="s">
        <v>702</v>
      </c>
      <c r="AT102" s="16" t="s">
        <v>117</v>
      </c>
      <c r="AU102" s="16" t="s">
        <v>80</v>
      </c>
      <c r="AY102" s="16" t="s">
        <v>115</v>
      </c>
      <c r="BE102" s="184">
        <f>IF(N102="základní",J102,0)</f>
        <v>0</v>
      </c>
      <c r="BF102" s="184">
        <f>IF(N102="snížená",J102,0)</f>
        <v>0</v>
      </c>
      <c r="BG102" s="184">
        <f>IF(N102="zákl. přenesená",J102,0)</f>
        <v>0</v>
      </c>
      <c r="BH102" s="184">
        <f>IF(N102="sníž. přenesená",J102,0)</f>
        <v>0</v>
      </c>
      <c r="BI102" s="184">
        <f>IF(N102="nulová",J102,0)</f>
        <v>0</v>
      </c>
      <c r="BJ102" s="16" t="s">
        <v>78</v>
      </c>
      <c r="BK102" s="184">
        <f>ROUND(I102*H102,2)</f>
        <v>0</v>
      </c>
      <c r="BL102" s="16" t="s">
        <v>702</v>
      </c>
      <c r="BM102" s="16" t="s">
        <v>731</v>
      </c>
    </row>
    <row r="103" spans="2:65" s="10" customFormat="1" ht="22.9" customHeight="1" x14ac:dyDescent="0.2">
      <c r="B103" s="157"/>
      <c r="C103" s="158"/>
      <c r="D103" s="159" t="s">
        <v>69</v>
      </c>
      <c r="E103" s="171" t="s">
        <v>732</v>
      </c>
      <c r="F103" s="171" t="s">
        <v>733</v>
      </c>
      <c r="G103" s="158"/>
      <c r="H103" s="158"/>
      <c r="I103" s="161"/>
      <c r="J103" s="172">
        <f>BK103</f>
        <v>0</v>
      </c>
      <c r="K103" s="158"/>
      <c r="L103" s="163"/>
      <c r="M103" s="164"/>
      <c r="N103" s="165"/>
      <c r="O103" s="165"/>
      <c r="P103" s="166">
        <f>P104</f>
        <v>0</v>
      </c>
      <c r="Q103" s="165"/>
      <c r="R103" s="166">
        <f>R104</f>
        <v>0</v>
      </c>
      <c r="S103" s="165"/>
      <c r="T103" s="167">
        <f>T104</f>
        <v>0</v>
      </c>
      <c r="AR103" s="168" t="s">
        <v>143</v>
      </c>
      <c r="AT103" s="169" t="s">
        <v>69</v>
      </c>
      <c r="AU103" s="169" t="s">
        <v>78</v>
      </c>
      <c r="AY103" s="168" t="s">
        <v>115</v>
      </c>
      <c r="BK103" s="170">
        <f>BK104</f>
        <v>0</v>
      </c>
    </row>
    <row r="104" spans="2:65" s="1" customFormat="1" ht="16.5" customHeight="1" x14ac:dyDescent="0.2">
      <c r="B104" s="33"/>
      <c r="C104" s="173" t="s">
        <v>166</v>
      </c>
      <c r="D104" s="173" t="s">
        <v>117</v>
      </c>
      <c r="E104" s="174" t="s">
        <v>734</v>
      </c>
      <c r="F104" s="175" t="s">
        <v>733</v>
      </c>
      <c r="G104" s="176" t="s">
        <v>701</v>
      </c>
      <c r="H104" s="177">
        <v>1</v>
      </c>
      <c r="I104" s="178"/>
      <c r="J104" s="179">
        <f>ROUND(I104*H104,2)</f>
        <v>0</v>
      </c>
      <c r="K104" s="175" t="s">
        <v>121</v>
      </c>
      <c r="L104" s="37"/>
      <c r="M104" s="180" t="s">
        <v>19</v>
      </c>
      <c r="N104" s="181" t="s">
        <v>41</v>
      </c>
      <c r="O104" s="59"/>
      <c r="P104" s="182">
        <f>O104*H104</f>
        <v>0</v>
      </c>
      <c r="Q104" s="182">
        <v>0</v>
      </c>
      <c r="R104" s="182">
        <f>Q104*H104</f>
        <v>0</v>
      </c>
      <c r="S104" s="182">
        <v>0</v>
      </c>
      <c r="T104" s="183">
        <f>S104*H104</f>
        <v>0</v>
      </c>
      <c r="AR104" s="16" t="s">
        <v>702</v>
      </c>
      <c r="AT104" s="16" t="s">
        <v>117</v>
      </c>
      <c r="AU104" s="16" t="s">
        <v>80</v>
      </c>
      <c r="AY104" s="16" t="s">
        <v>115</v>
      </c>
      <c r="BE104" s="184">
        <f>IF(N104="základní",J104,0)</f>
        <v>0</v>
      </c>
      <c r="BF104" s="184">
        <f>IF(N104="snížená",J104,0)</f>
        <v>0</v>
      </c>
      <c r="BG104" s="184">
        <f>IF(N104="zákl. přenesená",J104,0)</f>
        <v>0</v>
      </c>
      <c r="BH104" s="184">
        <f>IF(N104="sníž. přenesená",J104,0)</f>
        <v>0</v>
      </c>
      <c r="BI104" s="184">
        <f>IF(N104="nulová",J104,0)</f>
        <v>0</v>
      </c>
      <c r="BJ104" s="16" t="s">
        <v>78</v>
      </c>
      <c r="BK104" s="184">
        <f>ROUND(I104*H104,2)</f>
        <v>0</v>
      </c>
      <c r="BL104" s="16" t="s">
        <v>702</v>
      </c>
      <c r="BM104" s="16" t="s">
        <v>735</v>
      </c>
    </row>
    <row r="105" spans="2:65" s="10" customFormat="1" ht="22.9" customHeight="1" x14ac:dyDescent="0.2">
      <c r="B105" s="157"/>
      <c r="C105" s="158"/>
      <c r="D105" s="159" t="s">
        <v>69</v>
      </c>
      <c r="E105" s="171" t="s">
        <v>736</v>
      </c>
      <c r="F105" s="171" t="s">
        <v>737</v>
      </c>
      <c r="G105" s="158"/>
      <c r="H105" s="158"/>
      <c r="I105" s="161"/>
      <c r="J105" s="172">
        <f>BK105</f>
        <v>0</v>
      </c>
      <c r="K105" s="158"/>
      <c r="L105" s="163"/>
      <c r="M105" s="164"/>
      <c r="N105" s="165"/>
      <c r="O105" s="165"/>
      <c r="P105" s="166">
        <f>SUM(P106:P107)</f>
        <v>0</v>
      </c>
      <c r="Q105" s="165"/>
      <c r="R105" s="166">
        <f>SUM(R106:R107)</f>
        <v>0</v>
      </c>
      <c r="S105" s="165"/>
      <c r="T105" s="167">
        <f>SUM(T106:T107)</f>
        <v>0</v>
      </c>
      <c r="AR105" s="168" t="s">
        <v>143</v>
      </c>
      <c r="AT105" s="169" t="s">
        <v>69</v>
      </c>
      <c r="AU105" s="169" t="s">
        <v>78</v>
      </c>
      <c r="AY105" s="168" t="s">
        <v>115</v>
      </c>
      <c r="BK105" s="170">
        <f>SUM(BK106:BK107)</f>
        <v>0</v>
      </c>
    </row>
    <row r="106" spans="2:65" s="1" customFormat="1" ht="16.5" customHeight="1" x14ac:dyDescent="0.2">
      <c r="B106" s="33"/>
      <c r="C106" s="173" t="s">
        <v>170</v>
      </c>
      <c r="D106" s="173" t="s">
        <v>117</v>
      </c>
      <c r="E106" s="174" t="s">
        <v>738</v>
      </c>
      <c r="F106" s="175" t="s">
        <v>737</v>
      </c>
      <c r="G106" s="176" t="s">
        <v>701</v>
      </c>
      <c r="H106" s="177">
        <v>1</v>
      </c>
      <c r="I106" s="178"/>
      <c r="J106" s="179">
        <f>ROUND(I106*H106,2)</f>
        <v>0</v>
      </c>
      <c r="K106" s="175" t="s">
        <v>121</v>
      </c>
      <c r="L106" s="37"/>
      <c r="M106" s="180" t="s">
        <v>19</v>
      </c>
      <c r="N106" s="181" t="s">
        <v>41</v>
      </c>
      <c r="O106" s="59"/>
      <c r="P106" s="182">
        <f>O106*H106</f>
        <v>0</v>
      </c>
      <c r="Q106" s="182">
        <v>0</v>
      </c>
      <c r="R106" s="182">
        <f>Q106*H106</f>
        <v>0</v>
      </c>
      <c r="S106" s="182">
        <v>0</v>
      </c>
      <c r="T106" s="183">
        <f>S106*H106</f>
        <v>0</v>
      </c>
      <c r="AR106" s="16" t="s">
        <v>702</v>
      </c>
      <c r="AT106" s="16" t="s">
        <v>117</v>
      </c>
      <c r="AU106" s="16" t="s">
        <v>80</v>
      </c>
      <c r="AY106" s="16" t="s">
        <v>115</v>
      </c>
      <c r="BE106" s="184">
        <f>IF(N106="základní",J106,0)</f>
        <v>0</v>
      </c>
      <c r="BF106" s="184">
        <f>IF(N106="snížená",J106,0)</f>
        <v>0</v>
      </c>
      <c r="BG106" s="184">
        <f>IF(N106="zákl. přenesená",J106,0)</f>
        <v>0</v>
      </c>
      <c r="BH106" s="184">
        <f>IF(N106="sníž. přenesená",J106,0)</f>
        <v>0</v>
      </c>
      <c r="BI106" s="184">
        <f>IF(N106="nulová",J106,0)</f>
        <v>0</v>
      </c>
      <c r="BJ106" s="16" t="s">
        <v>78</v>
      </c>
      <c r="BK106" s="184">
        <f>ROUND(I106*H106,2)</f>
        <v>0</v>
      </c>
      <c r="BL106" s="16" t="s">
        <v>702</v>
      </c>
      <c r="BM106" s="16" t="s">
        <v>739</v>
      </c>
    </row>
    <row r="107" spans="2:65" s="1" customFormat="1" ht="16.5" customHeight="1" x14ac:dyDescent="0.2">
      <c r="B107" s="33"/>
      <c r="C107" s="173" t="s">
        <v>176</v>
      </c>
      <c r="D107" s="173" t="s">
        <v>117</v>
      </c>
      <c r="E107" s="174" t="s">
        <v>740</v>
      </c>
      <c r="F107" s="175" t="s">
        <v>741</v>
      </c>
      <c r="G107" s="176" t="s">
        <v>387</v>
      </c>
      <c r="H107" s="177">
        <v>2</v>
      </c>
      <c r="I107" s="178"/>
      <c r="J107" s="179">
        <f>ROUND(I107*H107,2)</f>
        <v>0</v>
      </c>
      <c r="K107" s="175" t="s">
        <v>121</v>
      </c>
      <c r="L107" s="37"/>
      <c r="M107" s="233" t="s">
        <v>19</v>
      </c>
      <c r="N107" s="234" t="s">
        <v>41</v>
      </c>
      <c r="O107" s="235"/>
      <c r="P107" s="236">
        <f>O107*H107</f>
        <v>0</v>
      </c>
      <c r="Q107" s="236">
        <v>0</v>
      </c>
      <c r="R107" s="236">
        <f>Q107*H107</f>
        <v>0</v>
      </c>
      <c r="S107" s="236">
        <v>0</v>
      </c>
      <c r="T107" s="237">
        <f>S107*H107</f>
        <v>0</v>
      </c>
      <c r="AR107" s="16" t="s">
        <v>702</v>
      </c>
      <c r="AT107" s="16" t="s">
        <v>117</v>
      </c>
      <c r="AU107" s="16" t="s">
        <v>80</v>
      </c>
      <c r="AY107" s="16" t="s">
        <v>115</v>
      </c>
      <c r="BE107" s="184">
        <f>IF(N107="základní",J107,0)</f>
        <v>0</v>
      </c>
      <c r="BF107" s="184">
        <f>IF(N107="snížená",J107,0)</f>
        <v>0</v>
      </c>
      <c r="BG107" s="184">
        <f>IF(N107="zákl. přenesená",J107,0)</f>
        <v>0</v>
      </c>
      <c r="BH107" s="184">
        <f>IF(N107="sníž. přenesená",J107,0)</f>
        <v>0</v>
      </c>
      <c r="BI107" s="184">
        <f>IF(N107="nulová",J107,0)</f>
        <v>0</v>
      </c>
      <c r="BJ107" s="16" t="s">
        <v>78</v>
      </c>
      <c r="BK107" s="184">
        <f>ROUND(I107*H107,2)</f>
        <v>0</v>
      </c>
      <c r="BL107" s="16" t="s">
        <v>702</v>
      </c>
      <c r="BM107" s="16" t="s">
        <v>742</v>
      </c>
    </row>
    <row r="108" spans="2:65" s="1" customFormat="1" ht="6.95" customHeight="1" x14ac:dyDescent="0.2">
      <c r="B108" s="45"/>
      <c r="C108" s="46"/>
      <c r="D108" s="46"/>
      <c r="E108" s="46"/>
      <c r="F108" s="46"/>
      <c r="G108" s="46"/>
      <c r="H108" s="46"/>
      <c r="I108" s="124"/>
      <c r="J108" s="46"/>
      <c r="K108" s="46"/>
      <c r="L108" s="37"/>
    </row>
  </sheetData>
  <sheetProtection algorithmName="SHA-512" hashValue="CvtOvw+HyM8DyLf+Bf5OpAqjT3l8gDL2Pil/2XyLPIXVLGbzR5jLTK/0Qwn1V6okB3kMtagLYUwVH+CSgZMZ3A==" saltValue="swlQqx0h0HNKhsnWEKd3DdAOMToeRHUSOrB8zqidYIVitrs7zJTk/wsthqI27VAEZONa3qIas/4gzFD/uLOEKw==" spinCount="100000" sheet="1" objects="1" scenarios="1" formatColumns="0" formatRows="0" autoFilter="0"/>
  <autoFilter ref="C85:K107"/>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8"/>
  <sheetViews>
    <sheetView showGridLines="0" zoomScaleNormal="100" workbookViewId="0"/>
  </sheetViews>
  <sheetFormatPr defaultRowHeight="11.25" x14ac:dyDescent="0.2"/>
  <cols>
    <col min="1" max="1" width="8.33203125" style="238" customWidth="1"/>
    <col min="2" max="2" width="1.6640625" style="238" customWidth="1"/>
    <col min="3" max="4" width="5" style="238" customWidth="1"/>
    <col min="5" max="5" width="11.6640625" style="238" customWidth="1"/>
    <col min="6" max="6" width="9.1640625" style="238" customWidth="1"/>
    <col min="7" max="7" width="5" style="238" customWidth="1"/>
    <col min="8" max="8" width="77.83203125" style="238" customWidth="1"/>
    <col min="9" max="10" width="20" style="238" customWidth="1"/>
    <col min="11" max="11" width="1.6640625" style="238" customWidth="1"/>
  </cols>
  <sheetData>
    <row r="1" spans="2:11" ht="37.5" customHeight="1" x14ac:dyDescent="0.2"/>
    <row r="2" spans="2:11" ht="7.5" customHeight="1" x14ac:dyDescent="0.2">
      <c r="B2" s="239"/>
      <c r="C2" s="240"/>
      <c r="D2" s="240"/>
      <c r="E2" s="240"/>
      <c r="F2" s="240"/>
      <c r="G2" s="240"/>
      <c r="H2" s="240"/>
      <c r="I2" s="240"/>
      <c r="J2" s="240"/>
      <c r="K2" s="241"/>
    </row>
    <row r="3" spans="2:11" s="14" customFormat="1" ht="45" customHeight="1" x14ac:dyDescent="0.2">
      <c r="B3" s="242"/>
      <c r="C3" s="367" t="s">
        <v>743</v>
      </c>
      <c r="D3" s="367"/>
      <c r="E3" s="367"/>
      <c r="F3" s="367"/>
      <c r="G3" s="367"/>
      <c r="H3" s="367"/>
      <c r="I3" s="367"/>
      <c r="J3" s="367"/>
      <c r="K3" s="243"/>
    </row>
    <row r="4" spans="2:11" ht="25.5" customHeight="1" x14ac:dyDescent="0.3">
      <c r="B4" s="244"/>
      <c r="C4" s="370" t="s">
        <v>744</v>
      </c>
      <c r="D4" s="370"/>
      <c r="E4" s="370"/>
      <c r="F4" s="370"/>
      <c r="G4" s="370"/>
      <c r="H4" s="370"/>
      <c r="I4" s="370"/>
      <c r="J4" s="370"/>
      <c r="K4" s="245"/>
    </row>
    <row r="5" spans="2:11" ht="5.25" customHeight="1" x14ac:dyDescent="0.2">
      <c r="B5" s="244"/>
      <c r="C5" s="246"/>
      <c r="D5" s="246"/>
      <c r="E5" s="246"/>
      <c r="F5" s="246"/>
      <c r="G5" s="246"/>
      <c r="H5" s="246"/>
      <c r="I5" s="246"/>
      <c r="J5" s="246"/>
      <c r="K5" s="245"/>
    </row>
    <row r="6" spans="2:11" ht="15" customHeight="1" x14ac:dyDescent="0.2">
      <c r="B6" s="244"/>
      <c r="C6" s="368" t="s">
        <v>745</v>
      </c>
      <c r="D6" s="368"/>
      <c r="E6" s="368"/>
      <c r="F6" s="368"/>
      <c r="G6" s="368"/>
      <c r="H6" s="368"/>
      <c r="I6" s="368"/>
      <c r="J6" s="368"/>
      <c r="K6" s="245"/>
    </row>
    <row r="7" spans="2:11" ht="15" customHeight="1" x14ac:dyDescent="0.2">
      <c r="B7" s="248"/>
      <c r="C7" s="368" t="s">
        <v>746</v>
      </c>
      <c r="D7" s="368"/>
      <c r="E7" s="368"/>
      <c r="F7" s="368"/>
      <c r="G7" s="368"/>
      <c r="H7" s="368"/>
      <c r="I7" s="368"/>
      <c r="J7" s="368"/>
      <c r="K7" s="245"/>
    </row>
    <row r="8" spans="2:11" ht="12.75" customHeight="1" x14ac:dyDescent="0.2">
      <c r="B8" s="248"/>
      <c r="C8" s="247"/>
      <c r="D8" s="247"/>
      <c r="E8" s="247"/>
      <c r="F8" s="247"/>
      <c r="G8" s="247"/>
      <c r="H8" s="247"/>
      <c r="I8" s="247"/>
      <c r="J8" s="247"/>
      <c r="K8" s="245"/>
    </row>
    <row r="9" spans="2:11" ht="15" customHeight="1" x14ac:dyDescent="0.2">
      <c r="B9" s="248"/>
      <c r="C9" s="368" t="s">
        <v>747</v>
      </c>
      <c r="D9" s="368"/>
      <c r="E9" s="368"/>
      <c r="F9" s="368"/>
      <c r="G9" s="368"/>
      <c r="H9" s="368"/>
      <c r="I9" s="368"/>
      <c r="J9" s="368"/>
      <c r="K9" s="245"/>
    </row>
    <row r="10" spans="2:11" ht="15" customHeight="1" x14ac:dyDescent="0.2">
      <c r="B10" s="248"/>
      <c r="C10" s="247"/>
      <c r="D10" s="368" t="s">
        <v>748</v>
      </c>
      <c r="E10" s="368"/>
      <c r="F10" s="368"/>
      <c r="G10" s="368"/>
      <c r="H10" s="368"/>
      <c r="I10" s="368"/>
      <c r="J10" s="368"/>
      <c r="K10" s="245"/>
    </row>
    <row r="11" spans="2:11" ht="15" customHeight="1" x14ac:dyDescent="0.2">
      <c r="B11" s="248"/>
      <c r="C11" s="249"/>
      <c r="D11" s="368" t="s">
        <v>749</v>
      </c>
      <c r="E11" s="368"/>
      <c r="F11" s="368"/>
      <c r="G11" s="368"/>
      <c r="H11" s="368"/>
      <c r="I11" s="368"/>
      <c r="J11" s="368"/>
      <c r="K11" s="245"/>
    </row>
    <row r="12" spans="2:11" ht="15" customHeight="1" x14ac:dyDescent="0.2">
      <c r="B12" s="248"/>
      <c r="C12" s="249"/>
      <c r="D12" s="247"/>
      <c r="E12" s="247"/>
      <c r="F12" s="247"/>
      <c r="G12" s="247"/>
      <c r="H12" s="247"/>
      <c r="I12" s="247"/>
      <c r="J12" s="247"/>
      <c r="K12" s="245"/>
    </row>
    <row r="13" spans="2:11" ht="15" customHeight="1" x14ac:dyDescent="0.2">
      <c r="B13" s="248"/>
      <c r="C13" s="249"/>
      <c r="D13" s="250" t="s">
        <v>750</v>
      </c>
      <c r="E13" s="247"/>
      <c r="F13" s="247"/>
      <c r="G13" s="247"/>
      <c r="H13" s="247"/>
      <c r="I13" s="247"/>
      <c r="J13" s="247"/>
      <c r="K13" s="245"/>
    </row>
    <row r="14" spans="2:11" ht="12.75" customHeight="1" x14ac:dyDescent="0.2">
      <c r="B14" s="248"/>
      <c r="C14" s="249"/>
      <c r="D14" s="249"/>
      <c r="E14" s="249"/>
      <c r="F14" s="249"/>
      <c r="G14" s="249"/>
      <c r="H14" s="249"/>
      <c r="I14" s="249"/>
      <c r="J14" s="249"/>
      <c r="K14" s="245"/>
    </row>
    <row r="15" spans="2:11" ht="15" customHeight="1" x14ac:dyDescent="0.2">
      <c r="B15" s="248"/>
      <c r="C15" s="249"/>
      <c r="D15" s="368" t="s">
        <v>751</v>
      </c>
      <c r="E15" s="368"/>
      <c r="F15" s="368"/>
      <c r="G15" s="368"/>
      <c r="H15" s="368"/>
      <c r="I15" s="368"/>
      <c r="J15" s="368"/>
      <c r="K15" s="245"/>
    </row>
    <row r="16" spans="2:11" ht="15" customHeight="1" x14ac:dyDescent="0.2">
      <c r="B16" s="248"/>
      <c r="C16" s="249"/>
      <c r="D16" s="368" t="s">
        <v>752</v>
      </c>
      <c r="E16" s="368"/>
      <c r="F16" s="368"/>
      <c r="G16" s="368"/>
      <c r="H16" s="368"/>
      <c r="I16" s="368"/>
      <c r="J16" s="368"/>
      <c r="K16" s="245"/>
    </row>
    <row r="17" spans="2:11" ht="15" customHeight="1" x14ac:dyDescent="0.2">
      <c r="B17" s="248"/>
      <c r="C17" s="249"/>
      <c r="D17" s="368" t="s">
        <v>753</v>
      </c>
      <c r="E17" s="368"/>
      <c r="F17" s="368"/>
      <c r="G17" s="368"/>
      <c r="H17" s="368"/>
      <c r="I17" s="368"/>
      <c r="J17" s="368"/>
      <c r="K17" s="245"/>
    </row>
    <row r="18" spans="2:11" ht="15" customHeight="1" x14ac:dyDescent="0.2">
      <c r="B18" s="248"/>
      <c r="C18" s="249"/>
      <c r="D18" s="249"/>
      <c r="E18" s="251" t="s">
        <v>77</v>
      </c>
      <c r="F18" s="368" t="s">
        <v>754</v>
      </c>
      <c r="G18" s="368"/>
      <c r="H18" s="368"/>
      <c r="I18" s="368"/>
      <c r="J18" s="368"/>
      <c r="K18" s="245"/>
    </row>
    <row r="19" spans="2:11" ht="15" customHeight="1" x14ac:dyDescent="0.2">
      <c r="B19" s="248"/>
      <c r="C19" s="249"/>
      <c r="D19" s="249"/>
      <c r="E19" s="251" t="s">
        <v>755</v>
      </c>
      <c r="F19" s="368" t="s">
        <v>756</v>
      </c>
      <c r="G19" s="368"/>
      <c r="H19" s="368"/>
      <c r="I19" s="368"/>
      <c r="J19" s="368"/>
      <c r="K19" s="245"/>
    </row>
    <row r="20" spans="2:11" ht="15" customHeight="1" x14ac:dyDescent="0.2">
      <c r="B20" s="248"/>
      <c r="C20" s="249"/>
      <c r="D20" s="249"/>
      <c r="E20" s="251" t="s">
        <v>757</v>
      </c>
      <c r="F20" s="368" t="s">
        <v>758</v>
      </c>
      <c r="G20" s="368"/>
      <c r="H20" s="368"/>
      <c r="I20" s="368"/>
      <c r="J20" s="368"/>
      <c r="K20" s="245"/>
    </row>
    <row r="21" spans="2:11" ht="15" customHeight="1" x14ac:dyDescent="0.2">
      <c r="B21" s="248"/>
      <c r="C21" s="249"/>
      <c r="D21" s="249"/>
      <c r="E21" s="251" t="s">
        <v>759</v>
      </c>
      <c r="F21" s="368" t="s">
        <v>760</v>
      </c>
      <c r="G21" s="368"/>
      <c r="H21" s="368"/>
      <c r="I21" s="368"/>
      <c r="J21" s="368"/>
      <c r="K21" s="245"/>
    </row>
    <row r="22" spans="2:11" ht="15" customHeight="1" x14ac:dyDescent="0.2">
      <c r="B22" s="248"/>
      <c r="C22" s="249"/>
      <c r="D22" s="249"/>
      <c r="E22" s="251" t="s">
        <v>761</v>
      </c>
      <c r="F22" s="368" t="s">
        <v>762</v>
      </c>
      <c r="G22" s="368"/>
      <c r="H22" s="368"/>
      <c r="I22" s="368"/>
      <c r="J22" s="368"/>
      <c r="K22" s="245"/>
    </row>
    <row r="23" spans="2:11" ht="15" customHeight="1" x14ac:dyDescent="0.2">
      <c r="B23" s="248"/>
      <c r="C23" s="249"/>
      <c r="D23" s="249"/>
      <c r="E23" s="251" t="s">
        <v>763</v>
      </c>
      <c r="F23" s="368" t="s">
        <v>764</v>
      </c>
      <c r="G23" s="368"/>
      <c r="H23" s="368"/>
      <c r="I23" s="368"/>
      <c r="J23" s="368"/>
      <c r="K23" s="245"/>
    </row>
    <row r="24" spans="2:11" ht="12.75" customHeight="1" x14ac:dyDescent="0.2">
      <c r="B24" s="248"/>
      <c r="C24" s="249"/>
      <c r="D24" s="249"/>
      <c r="E24" s="249"/>
      <c r="F24" s="249"/>
      <c r="G24" s="249"/>
      <c r="H24" s="249"/>
      <c r="I24" s="249"/>
      <c r="J24" s="249"/>
      <c r="K24" s="245"/>
    </row>
    <row r="25" spans="2:11" ht="15" customHeight="1" x14ac:dyDescent="0.2">
      <c r="B25" s="248"/>
      <c r="C25" s="368" t="s">
        <v>765</v>
      </c>
      <c r="D25" s="368"/>
      <c r="E25" s="368"/>
      <c r="F25" s="368"/>
      <c r="G25" s="368"/>
      <c r="H25" s="368"/>
      <c r="I25" s="368"/>
      <c r="J25" s="368"/>
      <c r="K25" s="245"/>
    </row>
    <row r="26" spans="2:11" ht="15" customHeight="1" x14ac:dyDescent="0.2">
      <c r="B26" s="248"/>
      <c r="C26" s="368" t="s">
        <v>766</v>
      </c>
      <c r="D26" s="368"/>
      <c r="E26" s="368"/>
      <c r="F26" s="368"/>
      <c r="G26" s="368"/>
      <c r="H26" s="368"/>
      <c r="I26" s="368"/>
      <c r="J26" s="368"/>
      <c r="K26" s="245"/>
    </row>
    <row r="27" spans="2:11" ht="15" customHeight="1" x14ac:dyDescent="0.2">
      <c r="B27" s="248"/>
      <c r="C27" s="247"/>
      <c r="D27" s="368" t="s">
        <v>767</v>
      </c>
      <c r="E27" s="368"/>
      <c r="F27" s="368"/>
      <c r="G27" s="368"/>
      <c r="H27" s="368"/>
      <c r="I27" s="368"/>
      <c r="J27" s="368"/>
      <c r="K27" s="245"/>
    </row>
    <row r="28" spans="2:11" ht="15" customHeight="1" x14ac:dyDescent="0.2">
      <c r="B28" s="248"/>
      <c r="C28" s="249"/>
      <c r="D28" s="368" t="s">
        <v>768</v>
      </c>
      <c r="E28" s="368"/>
      <c r="F28" s="368"/>
      <c r="G28" s="368"/>
      <c r="H28" s="368"/>
      <c r="I28" s="368"/>
      <c r="J28" s="368"/>
      <c r="K28" s="245"/>
    </row>
    <row r="29" spans="2:11" ht="12.75" customHeight="1" x14ac:dyDescent="0.2">
      <c r="B29" s="248"/>
      <c r="C29" s="249"/>
      <c r="D29" s="249"/>
      <c r="E29" s="249"/>
      <c r="F29" s="249"/>
      <c r="G29" s="249"/>
      <c r="H29" s="249"/>
      <c r="I29" s="249"/>
      <c r="J29" s="249"/>
      <c r="K29" s="245"/>
    </row>
    <row r="30" spans="2:11" ht="15" customHeight="1" x14ac:dyDescent="0.2">
      <c r="B30" s="248"/>
      <c r="C30" s="249"/>
      <c r="D30" s="368" t="s">
        <v>769</v>
      </c>
      <c r="E30" s="368"/>
      <c r="F30" s="368"/>
      <c r="G30" s="368"/>
      <c r="H30" s="368"/>
      <c r="I30" s="368"/>
      <c r="J30" s="368"/>
      <c r="K30" s="245"/>
    </row>
    <row r="31" spans="2:11" ht="15" customHeight="1" x14ac:dyDescent="0.2">
      <c r="B31" s="248"/>
      <c r="C31" s="249"/>
      <c r="D31" s="368" t="s">
        <v>770</v>
      </c>
      <c r="E31" s="368"/>
      <c r="F31" s="368"/>
      <c r="G31" s="368"/>
      <c r="H31" s="368"/>
      <c r="I31" s="368"/>
      <c r="J31" s="368"/>
      <c r="K31" s="245"/>
    </row>
    <row r="32" spans="2:11" ht="12.75" customHeight="1" x14ac:dyDescent="0.2">
      <c r="B32" s="248"/>
      <c r="C32" s="249"/>
      <c r="D32" s="249"/>
      <c r="E32" s="249"/>
      <c r="F32" s="249"/>
      <c r="G32" s="249"/>
      <c r="H32" s="249"/>
      <c r="I32" s="249"/>
      <c r="J32" s="249"/>
      <c r="K32" s="245"/>
    </row>
    <row r="33" spans="2:11" ht="15" customHeight="1" x14ac:dyDescent="0.2">
      <c r="B33" s="248"/>
      <c r="C33" s="249"/>
      <c r="D33" s="368" t="s">
        <v>771</v>
      </c>
      <c r="E33" s="368"/>
      <c r="F33" s="368"/>
      <c r="G33" s="368"/>
      <c r="H33" s="368"/>
      <c r="I33" s="368"/>
      <c r="J33" s="368"/>
      <c r="K33" s="245"/>
    </row>
    <row r="34" spans="2:11" ht="15" customHeight="1" x14ac:dyDescent="0.2">
      <c r="B34" s="248"/>
      <c r="C34" s="249"/>
      <c r="D34" s="368" t="s">
        <v>772</v>
      </c>
      <c r="E34" s="368"/>
      <c r="F34" s="368"/>
      <c r="G34" s="368"/>
      <c r="H34" s="368"/>
      <c r="I34" s="368"/>
      <c r="J34" s="368"/>
      <c r="K34" s="245"/>
    </row>
    <row r="35" spans="2:11" ht="15" customHeight="1" x14ac:dyDescent="0.2">
      <c r="B35" s="248"/>
      <c r="C35" s="249"/>
      <c r="D35" s="368" t="s">
        <v>773</v>
      </c>
      <c r="E35" s="368"/>
      <c r="F35" s="368"/>
      <c r="G35" s="368"/>
      <c r="H35" s="368"/>
      <c r="I35" s="368"/>
      <c r="J35" s="368"/>
      <c r="K35" s="245"/>
    </row>
    <row r="36" spans="2:11" ht="15" customHeight="1" x14ac:dyDescent="0.2">
      <c r="B36" s="248"/>
      <c r="C36" s="249"/>
      <c r="D36" s="247"/>
      <c r="E36" s="250" t="s">
        <v>101</v>
      </c>
      <c r="F36" s="247"/>
      <c r="G36" s="368" t="s">
        <v>774</v>
      </c>
      <c r="H36" s="368"/>
      <c r="I36" s="368"/>
      <c r="J36" s="368"/>
      <c r="K36" s="245"/>
    </row>
    <row r="37" spans="2:11" ht="30.75" customHeight="1" x14ac:dyDescent="0.2">
      <c r="B37" s="248"/>
      <c r="C37" s="249"/>
      <c r="D37" s="247"/>
      <c r="E37" s="250" t="s">
        <v>775</v>
      </c>
      <c r="F37" s="247"/>
      <c r="G37" s="368" t="s">
        <v>776</v>
      </c>
      <c r="H37" s="368"/>
      <c r="I37" s="368"/>
      <c r="J37" s="368"/>
      <c r="K37" s="245"/>
    </row>
    <row r="38" spans="2:11" ht="15" customHeight="1" x14ac:dyDescent="0.2">
      <c r="B38" s="248"/>
      <c r="C38" s="249"/>
      <c r="D38" s="247"/>
      <c r="E38" s="250" t="s">
        <v>51</v>
      </c>
      <c r="F38" s="247"/>
      <c r="G38" s="368" t="s">
        <v>777</v>
      </c>
      <c r="H38" s="368"/>
      <c r="I38" s="368"/>
      <c r="J38" s="368"/>
      <c r="K38" s="245"/>
    </row>
    <row r="39" spans="2:11" ht="15" customHeight="1" x14ac:dyDescent="0.2">
      <c r="B39" s="248"/>
      <c r="C39" s="249"/>
      <c r="D39" s="247"/>
      <c r="E39" s="250" t="s">
        <v>52</v>
      </c>
      <c r="F39" s="247"/>
      <c r="G39" s="368" t="s">
        <v>778</v>
      </c>
      <c r="H39" s="368"/>
      <c r="I39" s="368"/>
      <c r="J39" s="368"/>
      <c r="K39" s="245"/>
    </row>
    <row r="40" spans="2:11" ht="15" customHeight="1" x14ac:dyDescent="0.2">
      <c r="B40" s="248"/>
      <c r="C40" s="249"/>
      <c r="D40" s="247"/>
      <c r="E40" s="250" t="s">
        <v>102</v>
      </c>
      <c r="F40" s="247"/>
      <c r="G40" s="368" t="s">
        <v>779</v>
      </c>
      <c r="H40" s="368"/>
      <c r="I40" s="368"/>
      <c r="J40" s="368"/>
      <c r="K40" s="245"/>
    </row>
    <row r="41" spans="2:11" ht="15" customHeight="1" x14ac:dyDescent="0.2">
      <c r="B41" s="248"/>
      <c r="C41" s="249"/>
      <c r="D41" s="247"/>
      <c r="E41" s="250" t="s">
        <v>103</v>
      </c>
      <c r="F41" s="247"/>
      <c r="G41" s="368" t="s">
        <v>780</v>
      </c>
      <c r="H41" s="368"/>
      <c r="I41" s="368"/>
      <c r="J41" s="368"/>
      <c r="K41" s="245"/>
    </row>
    <row r="42" spans="2:11" ht="15" customHeight="1" x14ac:dyDescent="0.2">
      <c r="B42" s="248"/>
      <c r="C42" s="249"/>
      <c r="D42" s="247"/>
      <c r="E42" s="250" t="s">
        <v>781</v>
      </c>
      <c r="F42" s="247"/>
      <c r="G42" s="368" t="s">
        <v>782</v>
      </c>
      <c r="H42" s="368"/>
      <c r="I42" s="368"/>
      <c r="J42" s="368"/>
      <c r="K42" s="245"/>
    </row>
    <row r="43" spans="2:11" ht="15" customHeight="1" x14ac:dyDescent="0.2">
      <c r="B43" s="248"/>
      <c r="C43" s="249"/>
      <c r="D43" s="247"/>
      <c r="E43" s="250"/>
      <c r="F43" s="247"/>
      <c r="G43" s="368" t="s">
        <v>783</v>
      </c>
      <c r="H43" s="368"/>
      <c r="I43" s="368"/>
      <c r="J43" s="368"/>
      <c r="K43" s="245"/>
    </row>
    <row r="44" spans="2:11" ht="15" customHeight="1" x14ac:dyDescent="0.2">
      <c r="B44" s="248"/>
      <c r="C44" s="249"/>
      <c r="D44" s="247"/>
      <c r="E44" s="250" t="s">
        <v>784</v>
      </c>
      <c r="F44" s="247"/>
      <c r="G44" s="368" t="s">
        <v>785</v>
      </c>
      <c r="H44" s="368"/>
      <c r="I44" s="368"/>
      <c r="J44" s="368"/>
      <c r="K44" s="245"/>
    </row>
    <row r="45" spans="2:11" ht="15" customHeight="1" x14ac:dyDescent="0.2">
      <c r="B45" s="248"/>
      <c r="C45" s="249"/>
      <c r="D45" s="247"/>
      <c r="E45" s="250" t="s">
        <v>105</v>
      </c>
      <c r="F45" s="247"/>
      <c r="G45" s="368" t="s">
        <v>786</v>
      </c>
      <c r="H45" s="368"/>
      <c r="I45" s="368"/>
      <c r="J45" s="368"/>
      <c r="K45" s="245"/>
    </row>
    <row r="46" spans="2:11" ht="12.75" customHeight="1" x14ac:dyDescent="0.2">
      <c r="B46" s="248"/>
      <c r="C46" s="249"/>
      <c r="D46" s="247"/>
      <c r="E46" s="247"/>
      <c r="F46" s="247"/>
      <c r="G46" s="247"/>
      <c r="H46" s="247"/>
      <c r="I46" s="247"/>
      <c r="J46" s="247"/>
      <c r="K46" s="245"/>
    </row>
    <row r="47" spans="2:11" ht="15" customHeight="1" x14ac:dyDescent="0.2">
      <c r="B47" s="248"/>
      <c r="C47" s="249"/>
      <c r="D47" s="368" t="s">
        <v>787</v>
      </c>
      <c r="E47" s="368"/>
      <c r="F47" s="368"/>
      <c r="G47" s="368"/>
      <c r="H47" s="368"/>
      <c r="I47" s="368"/>
      <c r="J47" s="368"/>
      <c r="K47" s="245"/>
    </row>
    <row r="48" spans="2:11" ht="15" customHeight="1" x14ac:dyDescent="0.2">
      <c r="B48" s="248"/>
      <c r="C48" s="249"/>
      <c r="D48" s="249"/>
      <c r="E48" s="368" t="s">
        <v>788</v>
      </c>
      <c r="F48" s="368"/>
      <c r="G48" s="368"/>
      <c r="H48" s="368"/>
      <c r="I48" s="368"/>
      <c r="J48" s="368"/>
      <c r="K48" s="245"/>
    </row>
    <row r="49" spans="2:11" ht="15" customHeight="1" x14ac:dyDescent="0.2">
      <c r="B49" s="248"/>
      <c r="C49" s="249"/>
      <c r="D49" s="249"/>
      <c r="E49" s="368" t="s">
        <v>789</v>
      </c>
      <c r="F49" s="368"/>
      <c r="G49" s="368"/>
      <c r="H49" s="368"/>
      <c r="I49" s="368"/>
      <c r="J49" s="368"/>
      <c r="K49" s="245"/>
    </row>
    <row r="50" spans="2:11" ht="15" customHeight="1" x14ac:dyDescent="0.2">
      <c r="B50" s="248"/>
      <c r="C50" s="249"/>
      <c r="D50" s="249"/>
      <c r="E50" s="368" t="s">
        <v>790</v>
      </c>
      <c r="F50" s="368"/>
      <c r="G50" s="368"/>
      <c r="H50" s="368"/>
      <c r="I50" s="368"/>
      <c r="J50" s="368"/>
      <c r="K50" s="245"/>
    </row>
    <row r="51" spans="2:11" ht="15" customHeight="1" x14ac:dyDescent="0.2">
      <c r="B51" s="248"/>
      <c r="C51" s="249"/>
      <c r="D51" s="368" t="s">
        <v>791</v>
      </c>
      <c r="E51" s="368"/>
      <c r="F51" s="368"/>
      <c r="G51" s="368"/>
      <c r="H51" s="368"/>
      <c r="I51" s="368"/>
      <c r="J51" s="368"/>
      <c r="K51" s="245"/>
    </row>
    <row r="52" spans="2:11" ht="25.5" customHeight="1" x14ac:dyDescent="0.3">
      <c r="B52" s="244"/>
      <c r="C52" s="370" t="s">
        <v>792</v>
      </c>
      <c r="D52" s="370"/>
      <c r="E52" s="370"/>
      <c r="F52" s="370"/>
      <c r="G52" s="370"/>
      <c r="H52" s="370"/>
      <c r="I52" s="370"/>
      <c r="J52" s="370"/>
      <c r="K52" s="245"/>
    </row>
    <row r="53" spans="2:11" ht="5.25" customHeight="1" x14ac:dyDescent="0.2">
      <c r="B53" s="244"/>
      <c r="C53" s="246"/>
      <c r="D53" s="246"/>
      <c r="E53" s="246"/>
      <c r="F53" s="246"/>
      <c r="G53" s="246"/>
      <c r="H53" s="246"/>
      <c r="I53" s="246"/>
      <c r="J53" s="246"/>
      <c r="K53" s="245"/>
    </row>
    <row r="54" spans="2:11" ht="15" customHeight="1" x14ac:dyDescent="0.2">
      <c r="B54" s="244"/>
      <c r="C54" s="368" t="s">
        <v>793</v>
      </c>
      <c r="D54" s="368"/>
      <c r="E54" s="368"/>
      <c r="F54" s="368"/>
      <c r="G54" s="368"/>
      <c r="H54" s="368"/>
      <c r="I54" s="368"/>
      <c r="J54" s="368"/>
      <c r="K54" s="245"/>
    </row>
    <row r="55" spans="2:11" ht="15" customHeight="1" x14ac:dyDescent="0.2">
      <c r="B55" s="244"/>
      <c r="C55" s="368" t="s">
        <v>794</v>
      </c>
      <c r="D55" s="368"/>
      <c r="E55" s="368"/>
      <c r="F55" s="368"/>
      <c r="G55" s="368"/>
      <c r="H55" s="368"/>
      <c r="I55" s="368"/>
      <c r="J55" s="368"/>
      <c r="K55" s="245"/>
    </row>
    <row r="56" spans="2:11" ht="12.75" customHeight="1" x14ac:dyDescent="0.2">
      <c r="B56" s="244"/>
      <c r="C56" s="247"/>
      <c r="D56" s="247"/>
      <c r="E56" s="247"/>
      <c r="F56" s="247"/>
      <c r="G56" s="247"/>
      <c r="H56" s="247"/>
      <c r="I56" s="247"/>
      <c r="J56" s="247"/>
      <c r="K56" s="245"/>
    </row>
    <row r="57" spans="2:11" ht="15" customHeight="1" x14ac:dyDescent="0.2">
      <c r="B57" s="244"/>
      <c r="C57" s="368" t="s">
        <v>795</v>
      </c>
      <c r="D57" s="368"/>
      <c r="E57" s="368"/>
      <c r="F57" s="368"/>
      <c r="G57" s="368"/>
      <c r="H57" s="368"/>
      <c r="I57" s="368"/>
      <c r="J57" s="368"/>
      <c r="K57" s="245"/>
    </row>
    <row r="58" spans="2:11" ht="15" customHeight="1" x14ac:dyDescent="0.2">
      <c r="B58" s="244"/>
      <c r="C58" s="249"/>
      <c r="D58" s="368" t="s">
        <v>796</v>
      </c>
      <c r="E58" s="368"/>
      <c r="F58" s="368"/>
      <c r="G58" s="368"/>
      <c r="H58" s="368"/>
      <c r="I58" s="368"/>
      <c r="J58" s="368"/>
      <c r="K58" s="245"/>
    </row>
    <row r="59" spans="2:11" ht="15" customHeight="1" x14ac:dyDescent="0.2">
      <c r="B59" s="244"/>
      <c r="C59" s="249"/>
      <c r="D59" s="368" t="s">
        <v>797</v>
      </c>
      <c r="E59" s="368"/>
      <c r="F59" s="368"/>
      <c r="G59" s="368"/>
      <c r="H59" s="368"/>
      <c r="I59" s="368"/>
      <c r="J59" s="368"/>
      <c r="K59" s="245"/>
    </row>
    <row r="60" spans="2:11" ht="15" customHeight="1" x14ac:dyDescent="0.2">
      <c r="B60" s="244"/>
      <c r="C60" s="249"/>
      <c r="D60" s="368" t="s">
        <v>798</v>
      </c>
      <c r="E60" s="368"/>
      <c r="F60" s="368"/>
      <c r="G60" s="368"/>
      <c r="H60" s="368"/>
      <c r="I60" s="368"/>
      <c r="J60" s="368"/>
      <c r="K60" s="245"/>
    </row>
    <row r="61" spans="2:11" ht="15" customHeight="1" x14ac:dyDescent="0.2">
      <c r="B61" s="244"/>
      <c r="C61" s="249"/>
      <c r="D61" s="368" t="s">
        <v>799</v>
      </c>
      <c r="E61" s="368"/>
      <c r="F61" s="368"/>
      <c r="G61" s="368"/>
      <c r="H61" s="368"/>
      <c r="I61" s="368"/>
      <c r="J61" s="368"/>
      <c r="K61" s="245"/>
    </row>
    <row r="62" spans="2:11" ht="15" customHeight="1" x14ac:dyDescent="0.2">
      <c r="B62" s="244"/>
      <c r="C62" s="249"/>
      <c r="D62" s="371" t="s">
        <v>800</v>
      </c>
      <c r="E62" s="371"/>
      <c r="F62" s="371"/>
      <c r="G62" s="371"/>
      <c r="H62" s="371"/>
      <c r="I62" s="371"/>
      <c r="J62" s="371"/>
      <c r="K62" s="245"/>
    </row>
    <row r="63" spans="2:11" ht="15" customHeight="1" x14ac:dyDescent="0.2">
      <c r="B63" s="244"/>
      <c r="C63" s="249"/>
      <c r="D63" s="368" t="s">
        <v>801</v>
      </c>
      <c r="E63" s="368"/>
      <c r="F63" s="368"/>
      <c r="G63" s="368"/>
      <c r="H63" s="368"/>
      <c r="I63" s="368"/>
      <c r="J63" s="368"/>
      <c r="K63" s="245"/>
    </row>
    <row r="64" spans="2:11" ht="12.75" customHeight="1" x14ac:dyDescent="0.2">
      <c r="B64" s="244"/>
      <c r="C64" s="249"/>
      <c r="D64" s="249"/>
      <c r="E64" s="252"/>
      <c r="F64" s="249"/>
      <c r="G64" s="249"/>
      <c r="H64" s="249"/>
      <c r="I64" s="249"/>
      <c r="J64" s="249"/>
      <c r="K64" s="245"/>
    </row>
    <row r="65" spans="2:11" ht="15" customHeight="1" x14ac:dyDescent="0.2">
      <c r="B65" s="244"/>
      <c r="C65" s="249"/>
      <c r="D65" s="368" t="s">
        <v>802</v>
      </c>
      <c r="E65" s="368"/>
      <c r="F65" s="368"/>
      <c r="G65" s="368"/>
      <c r="H65" s="368"/>
      <c r="I65" s="368"/>
      <c r="J65" s="368"/>
      <c r="K65" s="245"/>
    </row>
    <row r="66" spans="2:11" ht="15" customHeight="1" x14ac:dyDescent="0.2">
      <c r="B66" s="244"/>
      <c r="C66" s="249"/>
      <c r="D66" s="371" t="s">
        <v>803</v>
      </c>
      <c r="E66" s="371"/>
      <c r="F66" s="371"/>
      <c r="G66" s="371"/>
      <c r="H66" s="371"/>
      <c r="I66" s="371"/>
      <c r="J66" s="371"/>
      <c r="K66" s="245"/>
    </row>
    <row r="67" spans="2:11" ht="15" customHeight="1" x14ac:dyDescent="0.2">
      <c r="B67" s="244"/>
      <c r="C67" s="249"/>
      <c r="D67" s="368" t="s">
        <v>804</v>
      </c>
      <c r="E67" s="368"/>
      <c r="F67" s="368"/>
      <c r="G67" s="368"/>
      <c r="H67" s="368"/>
      <c r="I67" s="368"/>
      <c r="J67" s="368"/>
      <c r="K67" s="245"/>
    </row>
    <row r="68" spans="2:11" ht="15" customHeight="1" x14ac:dyDescent="0.2">
      <c r="B68" s="244"/>
      <c r="C68" s="249"/>
      <c r="D68" s="368" t="s">
        <v>805</v>
      </c>
      <c r="E68" s="368"/>
      <c r="F68" s="368"/>
      <c r="G68" s="368"/>
      <c r="H68" s="368"/>
      <c r="I68" s="368"/>
      <c r="J68" s="368"/>
      <c r="K68" s="245"/>
    </row>
    <row r="69" spans="2:11" ht="15" customHeight="1" x14ac:dyDescent="0.2">
      <c r="B69" s="244"/>
      <c r="C69" s="249"/>
      <c r="D69" s="368" t="s">
        <v>806</v>
      </c>
      <c r="E69" s="368"/>
      <c r="F69" s="368"/>
      <c r="G69" s="368"/>
      <c r="H69" s="368"/>
      <c r="I69" s="368"/>
      <c r="J69" s="368"/>
      <c r="K69" s="245"/>
    </row>
    <row r="70" spans="2:11" ht="15" customHeight="1" x14ac:dyDescent="0.2">
      <c r="B70" s="244"/>
      <c r="C70" s="249"/>
      <c r="D70" s="368" t="s">
        <v>807</v>
      </c>
      <c r="E70" s="368"/>
      <c r="F70" s="368"/>
      <c r="G70" s="368"/>
      <c r="H70" s="368"/>
      <c r="I70" s="368"/>
      <c r="J70" s="368"/>
      <c r="K70" s="245"/>
    </row>
    <row r="71" spans="2:11" ht="12.75" customHeight="1" x14ac:dyDescent="0.2">
      <c r="B71" s="253"/>
      <c r="C71" s="254"/>
      <c r="D71" s="254"/>
      <c r="E71" s="254"/>
      <c r="F71" s="254"/>
      <c r="G71" s="254"/>
      <c r="H71" s="254"/>
      <c r="I71" s="254"/>
      <c r="J71" s="254"/>
      <c r="K71" s="255"/>
    </row>
    <row r="72" spans="2:11" ht="18.75" customHeight="1" x14ac:dyDescent="0.2">
      <c r="B72" s="256"/>
      <c r="C72" s="256"/>
      <c r="D72" s="256"/>
      <c r="E72" s="256"/>
      <c r="F72" s="256"/>
      <c r="G72" s="256"/>
      <c r="H72" s="256"/>
      <c r="I72" s="256"/>
      <c r="J72" s="256"/>
      <c r="K72" s="257"/>
    </row>
    <row r="73" spans="2:11" ht="18.75" customHeight="1" x14ac:dyDescent="0.2">
      <c r="B73" s="257"/>
      <c r="C73" s="257"/>
      <c r="D73" s="257"/>
      <c r="E73" s="257"/>
      <c r="F73" s="257"/>
      <c r="G73" s="257"/>
      <c r="H73" s="257"/>
      <c r="I73" s="257"/>
      <c r="J73" s="257"/>
      <c r="K73" s="257"/>
    </row>
    <row r="74" spans="2:11" ht="7.5" customHeight="1" x14ac:dyDescent="0.2">
      <c r="B74" s="258"/>
      <c r="C74" s="259"/>
      <c r="D74" s="259"/>
      <c r="E74" s="259"/>
      <c r="F74" s="259"/>
      <c r="G74" s="259"/>
      <c r="H74" s="259"/>
      <c r="I74" s="259"/>
      <c r="J74" s="259"/>
      <c r="K74" s="260"/>
    </row>
    <row r="75" spans="2:11" ht="45" customHeight="1" x14ac:dyDescent="0.2">
      <c r="B75" s="261"/>
      <c r="C75" s="369" t="s">
        <v>808</v>
      </c>
      <c r="D75" s="369"/>
      <c r="E75" s="369"/>
      <c r="F75" s="369"/>
      <c r="G75" s="369"/>
      <c r="H75" s="369"/>
      <c r="I75" s="369"/>
      <c r="J75" s="369"/>
      <c r="K75" s="262"/>
    </row>
    <row r="76" spans="2:11" ht="17.25" customHeight="1" x14ac:dyDescent="0.2">
      <c r="B76" s="261"/>
      <c r="C76" s="263" t="s">
        <v>809</v>
      </c>
      <c r="D76" s="263"/>
      <c r="E76" s="263"/>
      <c r="F76" s="263" t="s">
        <v>810</v>
      </c>
      <c r="G76" s="264"/>
      <c r="H76" s="263" t="s">
        <v>52</v>
      </c>
      <c r="I76" s="263" t="s">
        <v>55</v>
      </c>
      <c r="J76" s="263" t="s">
        <v>811</v>
      </c>
      <c r="K76" s="262"/>
    </row>
    <row r="77" spans="2:11" ht="17.25" customHeight="1" x14ac:dyDescent="0.2">
      <c r="B77" s="261"/>
      <c r="C77" s="265" t="s">
        <v>812</v>
      </c>
      <c r="D77" s="265"/>
      <c r="E77" s="265"/>
      <c r="F77" s="266" t="s">
        <v>813</v>
      </c>
      <c r="G77" s="267"/>
      <c r="H77" s="265"/>
      <c r="I77" s="265"/>
      <c r="J77" s="265" t="s">
        <v>814</v>
      </c>
      <c r="K77" s="262"/>
    </row>
    <row r="78" spans="2:11" ht="5.25" customHeight="1" x14ac:dyDescent="0.2">
      <c r="B78" s="261"/>
      <c r="C78" s="268"/>
      <c r="D78" s="268"/>
      <c r="E78" s="268"/>
      <c r="F78" s="268"/>
      <c r="G78" s="269"/>
      <c r="H78" s="268"/>
      <c r="I78" s="268"/>
      <c r="J78" s="268"/>
      <c r="K78" s="262"/>
    </row>
    <row r="79" spans="2:11" ht="15" customHeight="1" x14ac:dyDescent="0.2">
      <c r="B79" s="261"/>
      <c r="C79" s="250" t="s">
        <v>51</v>
      </c>
      <c r="D79" s="268"/>
      <c r="E79" s="268"/>
      <c r="F79" s="270" t="s">
        <v>815</v>
      </c>
      <c r="G79" s="269"/>
      <c r="H79" s="250" t="s">
        <v>816</v>
      </c>
      <c r="I79" s="250" t="s">
        <v>817</v>
      </c>
      <c r="J79" s="250">
        <v>20</v>
      </c>
      <c r="K79" s="262"/>
    </row>
    <row r="80" spans="2:11" ht="15" customHeight="1" x14ac:dyDescent="0.2">
      <c r="B80" s="261"/>
      <c r="C80" s="250" t="s">
        <v>818</v>
      </c>
      <c r="D80" s="250"/>
      <c r="E80" s="250"/>
      <c r="F80" s="270" t="s">
        <v>815</v>
      </c>
      <c r="G80" s="269"/>
      <c r="H80" s="250" t="s">
        <v>819</v>
      </c>
      <c r="I80" s="250" t="s">
        <v>817</v>
      </c>
      <c r="J80" s="250">
        <v>120</v>
      </c>
      <c r="K80" s="262"/>
    </row>
    <row r="81" spans="2:11" ht="15" customHeight="1" x14ac:dyDescent="0.2">
      <c r="B81" s="271"/>
      <c r="C81" s="250" t="s">
        <v>820</v>
      </c>
      <c r="D81" s="250"/>
      <c r="E81" s="250"/>
      <c r="F81" s="270" t="s">
        <v>821</v>
      </c>
      <c r="G81" s="269"/>
      <c r="H81" s="250" t="s">
        <v>822</v>
      </c>
      <c r="I81" s="250" t="s">
        <v>817</v>
      </c>
      <c r="J81" s="250">
        <v>50</v>
      </c>
      <c r="K81" s="262"/>
    </row>
    <row r="82" spans="2:11" ht="15" customHeight="1" x14ac:dyDescent="0.2">
      <c r="B82" s="271"/>
      <c r="C82" s="250" t="s">
        <v>823</v>
      </c>
      <c r="D82" s="250"/>
      <c r="E82" s="250"/>
      <c r="F82" s="270" t="s">
        <v>815</v>
      </c>
      <c r="G82" s="269"/>
      <c r="H82" s="250" t="s">
        <v>824</v>
      </c>
      <c r="I82" s="250" t="s">
        <v>825</v>
      </c>
      <c r="J82" s="250"/>
      <c r="K82" s="262"/>
    </row>
    <row r="83" spans="2:11" ht="15" customHeight="1" x14ac:dyDescent="0.2">
      <c r="B83" s="271"/>
      <c r="C83" s="272" t="s">
        <v>826</v>
      </c>
      <c r="D83" s="272"/>
      <c r="E83" s="272"/>
      <c r="F83" s="273" t="s">
        <v>821</v>
      </c>
      <c r="G83" s="272"/>
      <c r="H83" s="272" t="s">
        <v>827</v>
      </c>
      <c r="I83" s="272" t="s">
        <v>817</v>
      </c>
      <c r="J83" s="272">
        <v>15</v>
      </c>
      <c r="K83" s="262"/>
    </row>
    <row r="84" spans="2:11" ht="15" customHeight="1" x14ac:dyDescent="0.2">
      <c r="B84" s="271"/>
      <c r="C84" s="272" t="s">
        <v>828</v>
      </c>
      <c r="D84" s="272"/>
      <c r="E84" s="272"/>
      <c r="F84" s="273" t="s">
        <v>821</v>
      </c>
      <c r="G84" s="272"/>
      <c r="H84" s="272" t="s">
        <v>829</v>
      </c>
      <c r="I84" s="272" t="s">
        <v>817</v>
      </c>
      <c r="J84" s="272">
        <v>15</v>
      </c>
      <c r="K84" s="262"/>
    </row>
    <row r="85" spans="2:11" ht="15" customHeight="1" x14ac:dyDescent="0.2">
      <c r="B85" s="271"/>
      <c r="C85" s="272" t="s">
        <v>830</v>
      </c>
      <c r="D85" s="272"/>
      <c r="E85" s="272"/>
      <c r="F85" s="273" t="s">
        <v>821</v>
      </c>
      <c r="G85" s="272"/>
      <c r="H85" s="272" t="s">
        <v>831</v>
      </c>
      <c r="I85" s="272" t="s">
        <v>817</v>
      </c>
      <c r="J85" s="272">
        <v>20</v>
      </c>
      <c r="K85" s="262"/>
    </row>
    <row r="86" spans="2:11" ht="15" customHeight="1" x14ac:dyDescent="0.2">
      <c r="B86" s="271"/>
      <c r="C86" s="272" t="s">
        <v>832</v>
      </c>
      <c r="D86" s="272"/>
      <c r="E86" s="272"/>
      <c r="F86" s="273" t="s">
        <v>821</v>
      </c>
      <c r="G86" s="272"/>
      <c r="H86" s="272" t="s">
        <v>833</v>
      </c>
      <c r="I86" s="272" t="s">
        <v>817</v>
      </c>
      <c r="J86" s="272">
        <v>20</v>
      </c>
      <c r="K86" s="262"/>
    </row>
    <row r="87" spans="2:11" ht="15" customHeight="1" x14ac:dyDescent="0.2">
      <c r="B87" s="271"/>
      <c r="C87" s="250" t="s">
        <v>834</v>
      </c>
      <c r="D87" s="250"/>
      <c r="E87" s="250"/>
      <c r="F87" s="270" t="s">
        <v>821</v>
      </c>
      <c r="G87" s="269"/>
      <c r="H87" s="250" t="s">
        <v>835</v>
      </c>
      <c r="I87" s="250" t="s">
        <v>817</v>
      </c>
      <c r="J87" s="250">
        <v>50</v>
      </c>
      <c r="K87" s="262"/>
    </row>
    <row r="88" spans="2:11" ht="15" customHeight="1" x14ac:dyDescent="0.2">
      <c r="B88" s="271"/>
      <c r="C88" s="250" t="s">
        <v>836</v>
      </c>
      <c r="D88" s="250"/>
      <c r="E88" s="250"/>
      <c r="F88" s="270" t="s">
        <v>821</v>
      </c>
      <c r="G88" s="269"/>
      <c r="H88" s="250" t="s">
        <v>837</v>
      </c>
      <c r="I88" s="250" t="s">
        <v>817</v>
      </c>
      <c r="J88" s="250">
        <v>20</v>
      </c>
      <c r="K88" s="262"/>
    </row>
    <row r="89" spans="2:11" ht="15" customHeight="1" x14ac:dyDescent="0.2">
      <c r="B89" s="271"/>
      <c r="C89" s="250" t="s">
        <v>838</v>
      </c>
      <c r="D89" s="250"/>
      <c r="E89" s="250"/>
      <c r="F89" s="270" t="s">
        <v>821</v>
      </c>
      <c r="G89" s="269"/>
      <c r="H89" s="250" t="s">
        <v>839</v>
      </c>
      <c r="I89" s="250" t="s">
        <v>817</v>
      </c>
      <c r="J89" s="250">
        <v>20</v>
      </c>
      <c r="K89" s="262"/>
    </row>
    <row r="90" spans="2:11" ht="15" customHeight="1" x14ac:dyDescent="0.2">
      <c r="B90" s="271"/>
      <c r="C90" s="250" t="s">
        <v>840</v>
      </c>
      <c r="D90" s="250"/>
      <c r="E90" s="250"/>
      <c r="F90" s="270" t="s">
        <v>821</v>
      </c>
      <c r="G90" s="269"/>
      <c r="H90" s="250" t="s">
        <v>841</v>
      </c>
      <c r="I90" s="250" t="s">
        <v>817</v>
      </c>
      <c r="J90" s="250">
        <v>50</v>
      </c>
      <c r="K90" s="262"/>
    </row>
    <row r="91" spans="2:11" ht="15" customHeight="1" x14ac:dyDescent="0.2">
      <c r="B91" s="271"/>
      <c r="C91" s="250" t="s">
        <v>842</v>
      </c>
      <c r="D91" s="250"/>
      <c r="E91" s="250"/>
      <c r="F91" s="270" t="s">
        <v>821</v>
      </c>
      <c r="G91" s="269"/>
      <c r="H91" s="250" t="s">
        <v>842</v>
      </c>
      <c r="I91" s="250" t="s">
        <v>817</v>
      </c>
      <c r="J91" s="250">
        <v>50</v>
      </c>
      <c r="K91" s="262"/>
    </row>
    <row r="92" spans="2:11" ht="15" customHeight="1" x14ac:dyDescent="0.2">
      <c r="B92" s="271"/>
      <c r="C92" s="250" t="s">
        <v>843</v>
      </c>
      <c r="D92" s="250"/>
      <c r="E92" s="250"/>
      <c r="F92" s="270" t="s">
        <v>821</v>
      </c>
      <c r="G92" s="269"/>
      <c r="H92" s="250" t="s">
        <v>844</v>
      </c>
      <c r="I92" s="250" t="s">
        <v>817</v>
      </c>
      <c r="J92" s="250">
        <v>255</v>
      </c>
      <c r="K92" s="262"/>
    </row>
    <row r="93" spans="2:11" ht="15" customHeight="1" x14ac:dyDescent="0.2">
      <c r="B93" s="271"/>
      <c r="C93" s="250" t="s">
        <v>845</v>
      </c>
      <c r="D93" s="250"/>
      <c r="E93" s="250"/>
      <c r="F93" s="270" t="s">
        <v>815</v>
      </c>
      <c r="G93" s="269"/>
      <c r="H93" s="250" t="s">
        <v>846</v>
      </c>
      <c r="I93" s="250" t="s">
        <v>847</v>
      </c>
      <c r="J93" s="250"/>
      <c r="K93" s="262"/>
    </row>
    <row r="94" spans="2:11" ht="15" customHeight="1" x14ac:dyDescent="0.2">
      <c r="B94" s="271"/>
      <c r="C94" s="250" t="s">
        <v>848</v>
      </c>
      <c r="D94" s="250"/>
      <c r="E94" s="250"/>
      <c r="F94" s="270" t="s">
        <v>815</v>
      </c>
      <c r="G94" s="269"/>
      <c r="H94" s="250" t="s">
        <v>849</v>
      </c>
      <c r="I94" s="250" t="s">
        <v>850</v>
      </c>
      <c r="J94" s="250"/>
      <c r="K94" s="262"/>
    </row>
    <row r="95" spans="2:11" ht="15" customHeight="1" x14ac:dyDescent="0.2">
      <c r="B95" s="271"/>
      <c r="C95" s="250" t="s">
        <v>851</v>
      </c>
      <c r="D95" s="250"/>
      <c r="E95" s="250"/>
      <c r="F95" s="270" t="s">
        <v>815</v>
      </c>
      <c r="G95" s="269"/>
      <c r="H95" s="250" t="s">
        <v>851</v>
      </c>
      <c r="I95" s="250" t="s">
        <v>850</v>
      </c>
      <c r="J95" s="250"/>
      <c r="K95" s="262"/>
    </row>
    <row r="96" spans="2:11" ht="15" customHeight="1" x14ac:dyDescent="0.2">
      <c r="B96" s="271"/>
      <c r="C96" s="250" t="s">
        <v>36</v>
      </c>
      <c r="D96" s="250"/>
      <c r="E96" s="250"/>
      <c r="F96" s="270" t="s">
        <v>815</v>
      </c>
      <c r="G96" s="269"/>
      <c r="H96" s="250" t="s">
        <v>852</v>
      </c>
      <c r="I96" s="250" t="s">
        <v>850</v>
      </c>
      <c r="J96" s="250"/>
      <c r="K96" s="262"/>
    </row>
    <row r="97" spans="2:11" ht="15" customHeight="1" x14ac:dyDescent="0.2">
      <c r="B97" s="271"/>
      <c r="C97" s="250" t="s">
        <v>46</v>
      </c>
      <c r="D97" s="250"/>
      <c r="E97" s="250"/>
      <c r="F97" s="270" t="s">
        <v>815</v>
      </c>
      <c r="G97" s="269"/>
      <c r="H97" s="250" t="s">
        <v>853</v>
      </c>
      <c r="I97" s="250" t="s">
        <v>850</v>
      </c>
      <c r="J97" s="250"/>
      <c r="K97" s="262"/>
    </row>
    <row r="98" spans="2:11" ht="15" customHeight="1" x14ac:dyDescent="0.2">
      <c r="B98" s="274"/>
      <c r="C98" s="275"/>
      <c r="D98" s="275"/>
      <c r="E98" s="275"/>
      <c r="F98" s="275"/>
      <c r="G98" s="275"/>
      <c r="H98" s="275"/>
      <c r="I98" s="275"/>
      <c r="J98" s="275"/>
      <c r="K98" s="276"/>
    </row>
    <row r="99" spans="2:11" ht="18.75" customHeight="1" x14ac:dyDescent="0.2">
      <c r="B99" s="277"/>
      <c r="C99" s="278"/>
      <c r="D99" s="278"/>
      <c r="E99" s="278"/>
      <c r="F99" s="278"/>
      <c r="G99" s="278"/>
      <c r="H99" s="278"/>
      <c r="I99" s="278"/>
      <c r="J99" s="278"/>
      <c r="K99" s="277"/>
    </row>
    <row r="100" spans="2:11" ht="18.75" customHeight="1" x14ac:dyDescent="0.2">
      <c r="B100" s="257"/>
      <c r="C100" s="257"/>
      <c r="D100" s="257"/>
      <c r="E100" s="257"/>
      <c r="F100" s="257"/>
      <c r="G100" s="257"/>
      <c r="H100" s="257"/>
      <c r="I100" s="257"/>
      <c r="J100" s="257"/>
      <c r="K100" s="257"/>
    </row>
    <row r="101" spans="2:11" ht="7.5" customHeight="1" x14ac:dyDescent="0.2">
      <c r="B101" s="258"/>
      <c r="C101" s="259"/>
      <c r="D101" s="259"/>
      <c r="E101" s="259"/>
      <c r="F101" s="259"/>
      <c r="G101" s="259"/>
      <c r="H101" s="259"/>
      <c r="I101" s="259"/>
      <c r="J101" s="259"/>
      <c r="K101" s="260"/>
    </row>
    <row r="102" spans="2:11" ht="45" customHeight="1" x14ac:dyDescent="0.2">
      <c r="B102" s="261"/>
      <c r="C102" s="369" t="s">
        <v>854</v>
      </c>
      <c r="D102" s="369"/>
      <c r="E102" s="369"/>
      <c r="F102" s="369"/>
      <c r="G102" s="369"/>
      <c r="H102" s="369"/>
      <c r="I102" s="369"/>
      <c r="J102" s="369"/>
      <c r="K102" s="262"/>
    </row>
    <row r="103" spans="2:11" ht="17.25" customHeight="1" x14ac:dyDescent="0.2">
      <c r="B103" s="261"/>
      <c r="C103" s="263" t="s">
        <v>809</v>
      </c>
      <c r="D103" s="263"/>
      <c r="E103" s="263"/>
      <c r="F103" s="263" t="s">
        <v>810</v>
      </c>
      <c r="G103" s="264"/>
      <c r="H103" s="263" t="s">
        <v>52</v>
      </c>
      <c r="I103" s="263" t="s">
        <v>55</v>
      </c>
      <c r="J103" s="263" t="s">
        <v>811</v>
      </c>
      <c r="K103" s="262"/>
    </row>
    <row r="104" spans="2:11" ht="17.25" customHeight="1" x14ac:dyDescent="0.2">
      <c r="B104" s="261"/>
      <c r="C104" s="265" t="s">
        <v>812</v>
      </c>
      <c r="D104" s="265"/>
      <c r="E104" s="265"/>
      <c r="F104" s="266" t="s">
        <v>813</v>
      </c>
      <c r="G104" s="267"/>
      <c r="H104" s="265"/>
      <c r="I104" s="265"/>
      <c r="J104" s="265" t="s">
        <v>814</v>
      </c>
      <c r="K104" s="262"/>
    </row>
    <row r="105" spans="2:11" ht="5.25" customHeight="1" x14ac:dyDescent="0.2">
      <c r="B105" s="261"/>
      <c r="C105" s="263"/>
      <c r="D105" s="263"/>
      <c r="E105" s="263"/>
      <c r="F105" s="263"/>
      <c r="G105" s="279"/>
      <c r="H105" s="263"/>
      <c r="I105" s="263"/>
      <c r="J105" s="263"/>
      <c r="K105" s="262"/>
    </row>
    <row r="106" spans="2:11" ht="15" customHeight="1" x14ac:dyDescent="0.2">
      <c r="B106" s="261"/>
      <c r="C106" s="250" t="s">
        <v>51</v>
      </c>
      <c r="D106" s="268"/>
      <c r="E106" s="268"/>
      <c r="F106" s="270" t="s">
        <v>815</v>
      </c>
      <c r="G106" s="279"/>
      <c r="H106" s="250" t="s">
        <v>855</v>
      </c>
      <c r="I106" s="250" t="s">
        <v>817</v>
      </c>
      <c r="J106" s="250">
        <v>20</v>
      </c>
      <c r="K106" s="262"/>
    </row>
    <row r="107" spans="2:11" ht="15" customHeight="1" x14ac:dyDescent="0.2">
      <c r="B107" s="261"/>
      <c r="C107" s="250" t="s">
        <v>818</v>
      </c>
      <c r="D107" s="250"/>
      <c r="E107" s="250"/>
      <c r="F107" s="270" t="s">
        <v>815</v>
      </c>
      <c r="G107" s="250"/>
      <c r="H107" s="250" t="s">
        <v>855</v>
      </c>
      <c r="I107" s="250" t="s">
        <v>817</v>
      </c>
      <c r="J107" s="250">
        <v>120</v>
      </c>
      <c r="K107" s="262"/>
    </row>
    <row r="108" spans="2:11" ht="15" customHeight="1" x14ac:dyDescent="0.2">
      <c r="B108" s="271"/>
      <c r="C108" s="250" t="s">
        <v>820</v>
      </c>
      <c r="D108" s="250"/>
      <c r="E108" s="250"/>
      <c r="F108" s="270" t="s">
        <v>821</v>
      </c>
      <c r="G108" s="250"/>
      <c r="H108" s="250" t="s">
        <v>855</v>
      </c>
      <c r="I108" s="250" t="s">
        <v>817</v>
      </c>
      <c r="J108" s="250">
        <v>50</v>
      </c>
      <c r="K108" s="262"/>
    </row>
    <row r="109" spans="2:11" ht="15" customHeight="1" x14ac:dyDescent="0.2">
      <c r="B109" s="271"/>
      <c r="C109" s="250" t="s">
        <v>823</v>
      </c>
      <c r="D109" s="250"/>
      <c r="E109" s="250"/>
      <c r="F109" s="270" t="s">
        <v>815</v>
      </c>
      <c r="G109" s="250"/>
      <c r="H109" s="250" t="s">
        <v>855</v>
      </c>
      <c r="I109" s="250" t="s">
        <v>825</v>
      </c>
      <c r="J109" s="250"/>
      <c r="K109" s="262"/>
    </row>
    <row r="110" spans="2:11" ht="15" customHeight="1" x14ac:dyDescent="0.2">
      <c r="B110" s="271"/>
      <c r="C110" s="250" t="s">
        <v>834</v>
      </c>
      <c r="D110" s="250"/>
      <c r="E110" s="250"/>
      <c r="F110" s="270" t="s">
        <v>821</v>
      </c>
      <c r="G110" s="250"/>
      <c r="H110" s="250" t="s">
        <v>855</v>
      </c>
      <c r="I110" s="250" t="s">
        <v>817</v>
      </c>
      <c r="J110" s="250">
        <v>50</v>
      </c>
      <c r="K110" s="262"/>
    </row>
    <row r="111" spans="2:11" ht="15" customHeight="1" x14ac:dyDescent="0.2">
      <c r="B111" s="271"/>
      <c r="C111" s="250" t="s">
        <v>842</v>
      </c>
      <c r="D111" s="250"/>
      <c r="E111" s="250"/>
      <c r="F111" s="270" t="s">
        <v>821</v>
      </c>
      <c r="G111" s="250"/>
      <c r="H111" s="250" t="s">
        <v>855</v>
      </c>
      <c r="I111" s="250" t="s">
        <v>817</v>
      </c>
      <c r="J111" s="250">
        <v>50</v>
      </c>
      <c r="K111" s="262"/>
    </row>
    <row r="112" spans="2:11" ht="15" customHeight="1" x14ac:dyDescent="0.2">
      <c r="B112" s="271"/>
      <c r="C112" s="250" t="s">
        <v>840</v>
      </c>
      <c r="D112" s="250"/>
      <c r="E112" s="250"/>
      <c r="F112" s="270" t="s">
        <v>821</v>
      </c>
      <c r="G112" s="250"/>
      <c r="H112" s="250" t="s">
        <v>855</v>
      </c>
      <c r="I112" s="250" t="s">
        <v>817</v>
      </c>
      <c r="J112" s="250">
        <v>50</v>
      </c>
      <c r="K112" s="262"/>
    </row>
    <row r="113" spans="2:11" ht="15" customHeight="1" x14ac:dyDescent="0.2">
      <c r="B113" s="271"/>
      <c r="C113" s="250" t="s">
        <v>51</v>
      </c>
      <c r="D113" s="250"/>
      <c r="E113" s="250"/>
      <c r="F113" s="270" t="s">
        <v>815</v>
      </c>
      <c r="G113" s="250"/>
      <c r="H113" s="250" t="s">
        <v>856</v>
      </c>
      <c r="I113" s="250" t="s">
        <v>817</v>
      </c>
      <c r="J113" s="250">
        <v>20</v>
      </c>
      <c r="K113" s="262"/>
    </row>
    <row r="114" spans="2:11" ht="15" customHeight="1" x14ac:dyDescent="0.2">
      <c r="B114" s="271"/>
      <c r="C114" s="250" t="s">
        <v>857</v>
      </c>
      <c r="D114" s="250"/>
      <c r="E114" s="250"/>
      <c r="F114" s="270" t="s">
        <v>815</v>
      </c>
      <c r="G114" s="250"/>
      <c r="H114" s="250" t="s">
        <v>858</v>
      </c>
      <c r="I114" s="250" t="s">
        <v>817</v>
      </c>
      <c r="J114" s="250">
        <v>120</v>
      </c>
      <c r="K114" s="262"/>
    </row>
    <row r="115" spans="2:11" ht="15" customHeight="1" x14ac:dyDescent="0.2">
      <c r="B115" s="271"/>
      <c r="C115" s="250" t="s">
        <v>36</v>
      </c>
      <c r="D115" s="250"/>
      <c r="E115" s="250"/>
      <c r="F115" s="270" t="s">
        <v>815</v>
      </c>
      <c r="G115" s="250"/>
      <c r="H115" s="250" t="s">
        <v>859</v>
      </c>
      <c r="I115" s="250" t="s">
        <v>850</v>
      </c>
      <c r="J115" s="250"/>
      <c r="K115" s="262"/>
    </row>
    <row r="116" spans="2:11" ht="15" customHeight="1" x14ac:dyDescent="0.2">
      <c r="B116" s="271"/>
      <c r="C116" s="250" t="s">
        <v>46</v>
      </c>
      <c r="D116" s="250"/>
      <c r="E116" s="250"/>
      <c r="F116" s="270" t="s">
        <v>815</v>
      </c>
      <c r="G116" s="250"/>
      <c r="H116" s="250" t="s">
        <v>860</v>
      </c>
      <c r="I116" s="250" t="s">
        <v>850</v>
      </c>
      <c r="J116" s="250"/>
      <c r="K116" s="262"/>
    </row>
    <row r="117" spans="2:11" ht="15" customHeight="1" x14ac:dyDescent="0.2">
      <c r="B117" s="271"/>
      <c r="C117" s="250" t="s">
        <v>55</v>
      </c>
      <c r="D117" s="250"/>
      <c r="E117" s="250"/>
      <c r="F117" s="270" t="s">
        <v>815</v>
      </c>
      <c r="G117" s="250"/>
      <c r="H117" s="250" t="s">
        <v>861</v>
      </c>
      <c r="I117" s="250" t="s">
        <v>862</v>
      </c>
      <c r="J117" s="250"/>
      <c r="K117" s="262"/>
    </row>
    <row r="118" spans="2:11" ht="15" customHeight="1" x14ac:dyDescent="0.2">
      <c r="B118" s="274"/>
      <c r="C118" s="280"/>
      <c r="D118" s="280"/>
      <c r="E118" s="280"/>
      <c r="F118" s="280"/>
      <c r="G118" s="280"/>
      <c r="H118" s="280"/>
      <c r="I118" s="280"/>
      <c r="J118" s="280"/>
      <c r="K118" s="276"/>
    </row>
    <row r="119" spans="2:11" ht="18.75" customHeight="1" x14ac:dyDescent="0.2">
      <c r="B119" s="281"/>
      <c r="C119" s="247"/>
      <c r="D119" s="247"/>
      <c r="E119" s="247"/>
      <c r="F119" s="282"/>
      <c r="G119" s="247"/>
      <c r="H119" s="247"/>
      <c r="I119" s="247"/>
      <c r="J119" s="247"/>
      <c r="K119" s="281"/>
    </row>
    <row r="120" spans="2:11" ht="18.75" customHeight="1" x14ac:dyDescent="0.2">
      <c r="B120" s="257"/>
      <c r="C120" s="257"/>
      <c r="D120" s="257"/>
      <c r="E120" s="257"/>
      <c r="F120" s="257"/>
      <c r="G120" s="257"/>
      <c r="H120" s="257"/>
      <c r="I120" s="257"/>
      <c r="J120" s="257"/>
      <c r="K120" s="257"/>
    </row>
    <row r="121" spans="2:11" ht="7.5" customHeight="1" x14ac:dyDescent="0.2">
      <c r="B121" s="283"/>
      <c r="C121" s="284"/>
      <c r="D121" s="284"/>
      <c r="E121" s="284"/>
      <c r="F121" s="284"/>
      <c r="G121" s="284"/>
      <c r="H121" s="284"/>
      <c r="I121" s="284"/>
      <c r="J121" s="284"/>
      <c r="K121" s="285"/>
    </row>
    <row r="122" spans="2:11" ht="45" customHeight="1" x14ac:dyDescent="0.2">
      <c r="B122" s="286"/>
      <c r="C122" s="367" t="s">
        <v>863</v>
      </c>
      <c r="D122" s="367"/>
      <c r="E122" s="367"/>
      <c r="F122" s="367"/>
      <c r="G122" s="367"/>
      <c r="H122" s="367"/>
      <c r="I122" s="367"/>
      <c r="J122" s="367"/>
      <c r="K122" s="287"/>
    </row>
    <row r="123" spans="2:11" ht="17.25" customHeight="1" x14ac:dyDescent="0.2">
      <c r="B123" s="288"/>
      <c r="C123" s="263" t="s">
        <v>809</v>
      </c>
      <c r="D123" s="263"/>
      <c r="E123" s="263"/>
      <c r="F123" s="263" t="s">
        <v>810</v>
      </c>
      <c r="G123" s="264"/>
      <c r="H123" s="263" t="s">
        <v>52</v>
      </c>
      <c r="I123" s="263" t="s">
        <v>55</v>
      </c>
      <c r="J123" s="263" t="s">
        <v>811</v>
      </c>
      <c r="K123" s="289"/>
    </row>
    <row r="124" spans="2:11" ht="17.25" customHeight="1" x14ac:dyDescent="0.2">
      <c r="B124" s="288"/>
      <c r="C124" s="265" t="s">
        <v>812</v>
      </c>
      <c r="D124" s="265"/>
      <c r="E124" s="265"/>
      <c r="F124" s="266" t="s">
        <v>813</v>
      </c>
      <c r="G124" s="267"/>
      <c r="H124" s="265"/>
      <c r="I124" s="265"/>
      <c r="J124" s="265" t="s">
        <v>814</v>
      </c>
      <c r="K124" s="289"/>
    </row>
    <row r="125" spans="2:11" ht="5.25" customHeight="1" x14ac:dyDescent="0.2">
      <c r="B125" s="290"/>
      <c r="C125" s="268"/>
      <c r="D125" s="268"/>
      <c r="E125" s="268"/>
      <c r="F125" s="268"/>
      <c r="G125" s="250"/>
      <c r="H125" s="268"/>
      <c r="I125" s="268"/>
      <c r="J125" s="268"/>
      <c r="K125" s="291"/>
    </row>
    <row r="126" spans="2:11" ht="15" customHeight="1" x14ac:dyDescent="0.2">
      <c r="B126" s="290"/>
      <c r="C126" s="250" t="s">
        <v>818</v>
      </c>
      <c r="D126" s="268"/>
      <c r="E126" s="268"/>
      <c r="F126" s="270" t="s">
        <v>815</v>
      </c>
      <c r="G126" s="250"/>
      <c r="H126" s="250" t="s">
        <v>855</v>
      </c>
      <c r="I126" s="250" t="s">
        <v>817</v>
      </c>
      <c r="J126" s="250">
        <v>120</v>
      </c>
      <c r="K126" s="292"/>
    </row>
    <row r="127" spans="2:11" ht="15" customHeight="1" x14ac:dyDescent="0.2">
      <c r="B127" s="290"/>
      <c r="C127" s="250" t="s">
        <v>864</v>
      </c>
      <c r="D127" s="250"/>
      <c r="E127" s="250"/>
      <c r="F127" s="270" t="s">
        <v>815</v>
      </c>
      <c r="G127" s="250"/>
      <c r="H127" s="250" t="s">
        <v>865</v>
      </c>
      <c r="I127" s="250" t="s">
        <v>817</v>
      </c>
      <c r="J127" s="250" t="s">
        <v>866</v>
      </c>
      <c r="K127" s="292"/>
    </row>
    <row r="128" spans="2:11" ht="15" customHeight="1" x14ac:dyDescent="0.2">
      <c r="B128" s="290"/>
      <c r="C128" s="250" t="s">
        <v>763</v>
      </c>
      <c r="D128" s="250"/>
      <c r="E128" s="250"/>
      <c r="F128" s="270" t="s">
        <v>815</v>
      </c>
      <c r="G128" s="250"/>
      <c r="H128" s="250" t="s">
        <v>867</v>
      </c>
      <c r="I128" s="250" t="s">
        <v>817</v>
      </c>
      <c r="J128" s="250" t="s">
        <v>866</v>
      </c>
      <c r="K128" s="292"/>
    </row>
    <row r="129" spans="2:11" ht="15" customHeight="1" x14ac:dyDescent="0.2">
      <c r="B129" s="290"/>
      <c r="C129" s="250" t="s">
        <v>826</v>
      </c>
      <c r="D129" s="250"/>
      <c r="E129" s="250"/>
      <c r="F129" s="270" t="s">
        <v>821</v>
      </c>
      <c r="G129" s="250"/>
      <c r="H129" s="250" t="s">
        <v>827</v>
      </c>
      <c r="I129" s="250" t="s">
        <v>817</v>
      </c>
      <c r="J129" s="250">
        <v>15</v>
      </c>
      <c r="K129" s="292"/>
    </row>
    <row r="130" spans="2:11" ht="15" customHeight="1" x14ac:dyDescent="0.2">
      <c r="B130" s="290"/>
      <c r="C130" s="272" t="s">
        <v>828</v>
      </c>
      <c r="D130" s="272"/>
      <c r="E130" s="272"/>
      <c r="F130" s="273" t="s">
        <v>821</v>
      </c>
      <c r="G130" s="272"/>
      <c r="H130" s="272" t="s">
        <v>829</v>
      </c>
      <c r="I130" s="272" t="s">
        <v>817</v>
      </c>
      <c r="J130" s="272">
        <v>15</v>
      </c>
      <c r="K130" s="292"/>
    </row>
    <row r="131" spans="2:11" ht="15" customHeight="1" x14ac:dyDescent="0.2">
      <c r="B131" s="290"/>
      <c r="C131" s="272" t="s">
        <v>830</v>
      </c>
      <c r="D131" s="272"/>
      <c r="E131" s="272"/>
      <c r="F131" s="273" t="s">
        <v>821</v>
      </c>
      <c r="G131" s="272"/>
      <c r="H131" s="272" t="s">
        <v>831</v>
      </c>
      <c r="I131" s="272" t="s">
        <v>817</v>
      </c>
      <c r="J131" s="272">
        <v>20</v>
      </c>
      <c r="K131" s="292"/>
    </row>
    <row r="132" spans="2:11" ht="15" customHeight="1" x14ac:dyDescent="0.2">
      <c r="B132" s="290"/>
      <c r="C132" s="272" t="s">
        <v>832</v>
      </c>
      <c r="D132" s="272"/>
      <c r="E132" s="272"/>
      <c r="F132" s="273" t="s">
        <v>821</v>
      </c>
      <c r="G132" s="272"/>
      <c r="H132" s="272" t="s">
        <v>833</v>
      </c>
      <c r="I132" s="272" t="s">
        <v>817</v>
      </c>
      <c r="J132" s="272">
        <v>20</v>
      </c>
      <c r="K132" s="292"/>
    </row>
    <row r="133" spans="2:11" ht="15" customHeight="1" x14ac:dyDescent="0.2">
      <c r="B133" s="290"/>
      <c r="C133" s="250" t="s">
        <v>820</v>
      </c>
      <c r="D133" s="250"/>
      <c r="E133" s="250"/>
      <c r="F133" s="270" t="s">
        <v>821</v>
      </c>
      <c r="G133" s="250"/>
      <c r="H133" s="250" t="s">
        <v>855</v>
      </c>
      <c r="I133" s="250" t="s">
        <v>817</v>
      </c>
      <c r="J133" s="250">
        <v>50</v>
      </c>
      <c r="K133" s="292"/>
    </row>
    <row r="134" spans="2:11" ht="15" customHeight="1" x14ac:dyDescent="0.2">
      <c r="B134" s="290"/>
      <c r="C134" s="250" t="s">
        <v>834</v>
      </c>
      <c r="D134" s="250"/>
      <c r="E134" s="250"/>
      <c r="F134" s="270" t="s">
        <v>821</v>
      </c>
      <c r="G134" s="250"/>
      <c r="H134" s="250" t="s">
        <v>855</v>
      </c>
      <c r="I134" s="250" t="s">
        <v>817</v>
      </c>
      <c r="J134" s="250">
        <v>50</v>
      </c>
      <c r="K134" s="292"/>
    </row>
    <row r="135" spans="2:11" ht="15" customHeight="1" x14ac:dyDescent="0.2">
      <c r="B135" s="290"/>
      <c r="C135" s="250" t="s">
        <v>840</v>
      </c>
      <c r="D135" s="250"/>
      <c r="E135" s="250"/>
      <c r="F135" s="270" t="s">
        <v>821</v>
      </c>
      <c r="G135" s="250"/>
      <c r="H135" s="250" t="s">
        <v>855</v>
      </c>
      <c r="I135" s="250" t="s">
        <v>817</v>
      </c>
      <c r="J135" s="250">
        <v>50</v>
      </c>
      <c r="K135" s="292"/>
    </row>
    <row r="136" spans="2:11" ht="15" customHeight="1" x14ac:dyDescent="0.2">
      <c r="B136" s="290"/>
      <c r="C136" s="250" t="s">
        <v>842</v>
      </c>
      <c r="D136" s="250"/>
      <c r="E136" s="250"/>
      <c r="F136" s="270" t="s">
        <v>821</v>
      </c>
      <c r="G136" s="250"/>
      <c r="H136" s="250" t="s">
        <v>855</v>
      </c>
      <c r="I136" s="250" t="s">
        <v>817</v>
      </c>
      <c r="J136" s="250">
        <v>50</v>
      </c>
      <c r="K136" s="292"/>
    </row>
    <row r="137" spans="2:11" ht="15" customHeight="1" x14ac:dyDescent="0.2">
      <c r="B137" s="290"/>
      <c r="C137" s="250" t="s">
        <v>843</v>
      </c>
      <c r="D137" s="250"/>
      <c r="E137" s="250"/>
      <c r="F137" s="270" t="s">
        <v>821</v>
      </c>
      <c r="G137" s="250"/>
      <c r="H137" s="250" t="s">
        <v>868</v>
      </c>
      <c r="I137" s="250" t="s">
        <v>817</v>
      </c>
      <c r="J137" s="250">
        <v>255</v>
      </c>
      <c r="K137" s="292"/>
    </row>
    <row r="138" spans="2:11" ht="15" customHeight="1" x14ac:dyDescent="0.2">
      <c r="B138" s="290"/>
      <c r="C138" s="250" t="s">
        <v>845</v>
      </c>
      <c r="D138" s="250"/>
      <c r="E138" s="250"/>
      <c r="F138" s="270" t="s">
        <v>815</v>
      </c>
      <c r="G138" s="250"/>
      <c r="H138" s="250" t="s">
        <v>869</v>
      </c>
      <c r="I138" s="250" t="s">
        <v>847</v>
      </c>
      <c r="J138" s="250"/>
      <c r="K138" s="292"/>
    </row>
    <row r="139" spans="2:11" ht="15" customHeight="1" x14ac:dyDescent="0.2">
      <c r="B139" s="290"/>
      <c r="C139" s="250" t="s">
        <v>848</v>
      </c>
      <c r="D139" s="250"/>
      <c r="E139" s="250"/>
      <c r="F139" s="270" t="s">
        <v>815</v>
      </c>
      <c r="G139" s="250"/>
      <c r="H139" s="250" t="s">
        <v>870</v>
      </c>
      <c r="I139" s="250" t="s">
        <v>850</v>
      </c>
      <c r="J139" s="250"/>
      <c r="K139" s="292"/>
    </row>
    <row r="140" spans="2:11" ht="15" customHeight="1" x14ac:dyDescent="0.2">
      <c r="B140" s="290"/>
      <c r="C140" s="250" t="s">
        <v>851</v>
      </c>
      <c r="D140" s="250"/>
      <c r="E140" s="250"/>
      <c r="F140" s="270" t="s">
        <v>815</v>
      </c>
      <c r="G140" s="250"/>
      <c r="H140" s="250" t="s">
        <v>851</v>
      </c>
      <c r="I140" s="250" t="s">
        <v>850</v>
      </c>
      <c r="J140" s="250"/>
      <c r="K140" s="292"/>
    </row>
    <row r="141" spans="2:11" ht="15" customHeight="1" x14ac:dyDescent="0.2">
      <c r="B141" s="290"/>
      <c r="C141" s="250" t="s">
        <v>36</v>
      </c>
      <c r="D141" s="250"/>
      <c r="E141" s="250"/>
      <c r="F141" s="270" t="s">
        <v>815</v>
      </c>
      <c r="G141" s="250"/>
      <c r="H141" s="250" t="s">
        <v>871</v>
      </c>
      <c r="I141" s="250" t="s">
        <v>850</v>
      </c>
      <c r="J141" s="250"/>
      <c r="K141" s="292"/>
    </row>
    <row r="142" spans="2:11" ht="15" customHeight="1" x14ac:dyDescent="0.2">
      <c r="B142" s="290"/>
      <c r="C142" s="250" t="s">
        <v>872</v>
      </c>
      <c r="D142" s="250"/>
      <c r="E142" s="250"/>
      <c r="F142" s="270" t="s">
        <v>815</v>
      </c>
      <c r="G142" s="250"/>
      <c r="H142" s="250" t="s">
        <v>873</v>
      </c>
      <c r="I142" s="250" t="s">
        <v>850</v>
      </c>
      <c r="J142" s="250"/>
      <c r="K142" s="292"/>
    </row>
    <row r="143" spans="2:11" ht="15" customHeight="1" x14ac:dyDescent="0.2">
      <c r="B143" s="293"/>
      <c r="C143" s="294"/>
      <c r="D143" s="294"/>
      <c r="E143" s="294"/>
      <c r="F143" s="294"/>
      <c r="G143" s="294"/>
      <c r="H143" s="294"/>
      <c r="I143" s="294"/>
      <c r="J143" s="294"/>
      <c r="K143" s="295"/>
    </row>
    <row r="144" spans="2:11" ht="18.75" customHeight="1" x14ac:dyDescent="0.2">
      <c r="B144" s="247"/>
      <c r="C144" s="247"/>
      <c r="D144" s="247"/>
      <c r="E144" s="247"/>
      <c r="F144" s="282"/>
      <c r="G144" s="247"/>
      <c r="H144" s="247"/>
      <c r="I144" s="247"/>
      <c r="J144" s="247"/>
      <c r="K144" s="247"/>
    </row>
    <row r="145" spans="2:11" ht="18.75" customHeight="1" x14ac:dyDescent="0.2">
      <c r="B145" s="257"/>
      <c r="C145" s="257"/>
      <c r="D145" s="257"/>
      <c r="E145" s="257"/>
      <c r="F145" s="257"/>
      <c r="G145" s="257"/>
      <c r="H145" s="257"/>
      <c r="I145" s="257"/>
      <c r="J145" s="257"/>
      <c r="K145" s="257"/>
    </row>
    <row r="146" spans="2:11" ht="7.5" customHeight="1" x14ac:dyDescent="0.2">
      <c r="B146" s="258"/>
      <c r="C146" s="259"/>
      <c r="D146" s="259"/>
      <c r="E146" s="259"/>
      <c r="F146" s="259"/>
      <c r="G146" s="259"/>
      <c r="H146" s="259"/>
      <c r="I146" s="259"/>
      <c r="J146" s="259"/>
      <c r="K146" s="260"/>
    </row>
    <row r="147" spans="2:11" ht="45" customHeight="1" x14ac:dyDescent="0.2">
      <c r="B147" s="261"/>
      <c r="C147" s="369" t="s">
        <v>874</v>
      </c>
      <c r="D147" s="369"/>
      <c r="E147" s="369"/>
      <c r="F147" s="369"/>
      <c r="G147" s="369"/>
      <c r="H147" s="369"/>
      <c r="I147" s="369"/>
      <c r="J147" s="369"/>
      <c r="K147" s="262"/>
    </row>
    <row r="148" spans="2:11" ht="17.25" customHeight="1" x14ac:dyDescent="0.2">
      <c r="B148" s="261"/>
      <c r="C148" s="263" t="s">
        <v>809</v>
      </c>
      <c r="D148" s="263"/>
      <c r="E148" s="263"/>
      <c r="F148" s="263" t="s">
        <v>810</v>
      </c>
      <c r="G148" s="264"/>
      <c r="H148" s="263" t="s">
        <v>52</v>
      </c>
      <c r="I148" s="263" t="s">
        <v>55</v>
      </c>
      <c r="J148" s="263" t="s">
        <v>811</v>
      </c>
      <c r="K148" s="262"/>
    </row>
    <row r="149" spans="2:11" ht="17.25" customHeight="1" x14ac:dyDescent="0.2">
      <c r="B149" s="261"/>
      <c r="C149" s="265" t="s">
        <v>812</v>
      </c>
      <c r="D149" s="265"/>
      <c r="E149" s="265"/>
      <c r="F149" s="266" t="s">
        <v>813</v>
      </c>
      <c r="G149" s="267"/>
      <c r="H149" s="265"/>
      <c r="I149" s="265"/>
      <c r="J149" s="265" t="s">
        <v>814</v>
      </c>
      <c r="K149" s="262"/>
    </row>
    <row r="150" spans="2:11" ht="5.25" customHeight="1" x14ac:dyDescent="0.2">
      <c r="B150" s="271"/>
      <c r="C150" s="268"/>
      <c r="D150" s="268"/>
      <c r="E150" s="268"/>
      <c r="F150" s="268"/>
      <c r="G150" s="269"/>
      <c r="H150" s="268"/>
      <c r="I150" s="268"/>
      <c r="J150" s="268"/>
      <c r="K150" s="292"/>
    </row>
    <row r="151" spans="2:11" ht="15" customHeight="1" x14ac:dyDescent="0.2">
      <c r="B151" s="271"/>
      <c r="C151" s="296" t="s">
        <v>818</v>
      </c>
      <c r="D151" s="250"/>
      <c r="E151" s="250"/>
      <c r="F151" s="297" t="s">
        <v>815</v>
      </c>
      <c r="G151" s="250"/>
      <c r="H151" s="296" t="s">
        <v>855</v>
      </c>
      <c r="I151" s="296" t="s">
        <v>817</v>
      </c>
      <c r="J151" s="296">
        <v>120</v>
      </c>
      <c r="K151" s="292"/>
    </row>
    <row r="152" spans="2:11" ht="15" customHeight="1" x14ac:dyDescent="0.2">
      <c r="B152" s="271"/>
      <c r="C152" s="296" t="s">
        <v>864</v>
      </c>
      <c r="D152" s="250"/>
      <c r="E152" s="250"/>
      <c r="F152" s="297" t="s">
        <v>815</v>
      </c>
      <c r="G152" s="250"/>
      <c r="H152" s="296" t="s">
        <v>875</v>
      </c>
      <c r="I152" s="296" t="s">
        <v>817</v>
      </c>
      <c r="J152" s="296" t="s">
        <v>866</v>
      </c>
      <c r="K152" s="292"/>
    </row>
    <row r="153" spans="2:11" ht="15" customHeight="1" x14ac:dyDescent="0.2">
      <c r="B153" s="271"/>
      <c r="C153" s="296" t="s">
        <v>763</v>
      </c>
      <c r="D153" s="250"/>
      <c r="E153" s="250"/>
      <c r="F153" s="297" t="s">
        <v>815</v>
      </c>
      <c r="G153" s="250"/>
      <c r="H153" s="296" t="s">
        <v>876</v>
      </c>
      <c r="I153" s="296" t="s">
        <v>817</v>
      </c>
      <c r="J153" s="296" t="s">
        <v>866</v>
      </c>
      <c r="K153" s="292"/>
    </row>
    <row r="154" spans="2:11" ht="15" customHeight="1" x14ac:dyDescent="0.2">
      <c r="B154" s="271"/>
      <c r="C154" s="296" t="s">
        <v>820</v>
      </c>
      <c r="D154" s="250"/>
      <c r="E154" s="250"/>
      <c r="F154" s="297" t="s">
        <v>821</v>
      </c>
      <c r="G154" s="250"/>
      <c r="H154" s="296" t="s">
        <v>855</v>
      </c>
      <c r="I154" s="296" t="s">
        <v>817</v>
      </c>
      <c r="J154" s="296">
        <v>50</v>
      </c>
      <c r="K154" s="292"/>
    </row>
    <row r="155" spans="2:11" ht="15" customHeight="1" x14ac:dyDescent="0.2">
      <c r="B155" s="271"/>
      <c r="C155" s="296" t="s">
        <v>823</v>
      </c>
      <c r="D155" s="250"/>
      <c r="E155" s="250"/>
      <c r="F155" s="297" t="s">
        <v>815</v>
      </c>
      <c r="G155" s="250"/>
      <c r="H155" s="296" t="s">
        <v>855</v>
      </c>
      <c r="I155" s="296" t="s">
        <v>825</v>
      </c>
      <c r="J155" s="296"/>
      <c r="K155" s="292"/>
    </row>
    <row r="156" spans="2:11" ht="15" customHeight="1" x14ac:dyDescent="0.2">
      <c r="B156" s="271"/>
      <c r="C156" s="296" t="s">
        <v>834</v>
      </c>
      <c r="D156" s="250"/>
      <c r="E156" s="250"/>
      <c r="F156" s="297" t="s">
        <v>821</v>
      </c>
      <c r="G156" s="250"/>
      <c r="H156" s="296" t="s">
        <v>855</v>
      </c>
      <c r="I156" s="296" t="s">
        <v>817</v>
      </c>
      <c r="J156" s="296">
        <v>50</v>
      </c>
      <c r="K156" s="292"/>
    </row>
    <row r="157" spans="2:11" ht="15" customHeight="1" x14ac:dyDescent="0.2">
      <c r="B157" s="271"/>
      <c r="C157" s="296" t="s">
        <v>842</v>
      </c>
      <c r="D157" s="250"/>
      <c r="E157" s="250"/>
      <c r="F157" s="297" t="s">
        <v>821</v>
      </c>
      <c r="G157" s="250"/>
      <c r="H157" s="296" t="s">
        <v>855</v>
      </c>
      <c r="I157" s="296" t="s">
        <v>817</v>
      </c>
      <c r="J157" s="296">
        <v>50</v>
      </c>
      <c r="K157" s="292"/>
    </row>
    <row r="158" spans="2:11" ht="15" customHeight="1" x14ac:dyDescent="0.2">
      <c r="B158" s="271"/>
      <c r="C158" s="296" t="s">
        <v>840</v>
      </c>
      <c r="D158" s="250"/>
      <c r="E158" s="250"/>
      <c r="F158" s="297" t="s">
        <v>821</v>
      </c>
      <c r="G158" s="250"/>
      <c r="H158" s="296" t="s">
        <v>855</v>
      </c>
      <c r="I158" s="296" t="s">
        <v>817</v>
      </c>
      <c r="J158" s="296">
        <v>50</v>
      </c>
      <c r="K158" s="292"/>
    </row>
    <row r="159" spans="2:11" ht="15" customHeight="1" x14ac:dyDescent="0.2">
      <c r="B159" s="271"/>
      <c r="C159" s="296" t="s">
        <v>88</v>
      </c>
      <c r="D159" s="250"/>
      <c r="E159" s="250"/>
      <c r="F159" s="297" t="s">
        <v>815</v>
      </c>
      <c r="G159" s="250"/>
      <c r="H159" s="296" t="s">
        <v>877</v>
      </c>
      <c r="I159" s="296" t="s">
        <v>817</v>
      </c>
      <c r="J159" s="296" t="s">
        <v>878</v>
      </c>
      <c r="K159" s="292"/>
    </row>
    <row r="160" spans="2:11" ht="15" customHeight="1" x14ac:dyDescent="0.2">
      <c r="B160" s="271"/>
      <c r="C160" s="296" t="s">
        <v>879</v>
      </c>
      <c r="D160" s="250"/>
      <c r="E160" s="250"/>
      <c r="F160" s="297" t="s">
        <v>815</v>
      </c>
      <c r="G160" s="250"/>
      <c r="H160" s="296" t="s">
        <v>880</v>
      </c>
      <c r="I160" s="296" t="s">
        <v>850</v>
      </c>
      <c r="J160" s="296"/>
      <c r="K160" s="292"/>
    </row>
    <row r="161" spans="2:11" ht="15" customHeight="1" x14ac:dyDescent="0.2">
      <c r="B161" s="298"/>
      <c r="C161" s="280"/>
      <c r="D161" s="280"/>
      <c r="E161" s="280"/>
      <c r="F161" s="280"/>
      <c r="G161" s="280"/>
      <c r="H161" s="280"/>
      <c r="I161" s="280"/>
      <c r="J161" s="280"/>
      <c r="K161" s="299"/>
    </row>
    <row r="162" spans="2:11" ht="18.75" customHeight="1" x14ac:dyDescent="0.2">
      <c r="B162" s="247"/>
      <c r="C162" s="250"/>
      <c r="D162" s="250"/>
      <c r="E162" s="250"/>
      <c r="F162" s="270"/>
      <c r="G162" s="250"/>
      <c r="H162" s="250"/>
      <c r="I162" s="250"/>
      <c r="J162" s="250"/>
      <c r="K162" s="247"/>
    </row>
    <row r="163" spans="2:11" ht="18.75" customHeight="1" x14ac:dyDescent="0.2">
      <c r="B163" s="257"/>
      <c r="C163" s="257"/>
      <c r="D163" s="257"/>
      <c r="E163" s="257"/>
      <c r="F163" s="257"/>
      <c r="G163" s="257"/>
      <c r="H163" s="257"/>
      <c r="I163" s="257"/>
      <c r="J163" s="257"/>
      <c r="K163" s="257"/>
    </row>
    <row r="164" spans="2:11" ht="7.5" customHeight="1" x14ac:dyDescent="0.2">
      <c r="B164" s="239"/>
      <c r="C164" s="240"/>
      <c r="D164" s="240"/>
      <c r="E164" s="240"/>
      <c r="F164" s="240"/>
      <c r="G164" s="240"/>
      <c r="H164" s="240"/>
      <c r="I164" s="240"/>
      <c r="J164" s="240"/>
      <c r="K164" s="241"/>
    </row>
    <row r="165" spans="2:11" ht="45" customHeight="1" x14ac:dyDescent="0.2">
      <c r="B165" s="242"/>
      <c r="C165" s="367" t="s">
        <v>881</v>
      </c>
      <c r="D165" s="367"/>
      <c r="E165" s="367"/>
      <c r="F165" s="367"/>
      <c r="G165" s="367"/>
      <c r="H165" s="367"/>
      <c r="I165" s="367"/>
      <c r="J165" s="367"/>
      <c r="K165" s="243"/>
    </row>
    <row r="166" spans="2:11" ht="17.25" customHeight="1" x14ac:dyDescent="0.2">
      <c r="B166" s="242"/>
      <c r="C166" s="263" t="s">
        <v>809</v>
      </c>
      <c r="D166" s="263"/>
      <c r="E166" s="263"/>
      <c r="F166" s="263" t="s">
        <v>810</v>
      </c>
      <c r="G166" s="300"/>
      <c r="H166" s="301" t="s">
        <v>52</v>
      </c>
      <c r="I166" s="301" t="s">
        <v>55</v>
      </c>
      <c r="J166" s="263" t="s">
        <v>811</v>
      </c>
      <c r="K166" s="243"/>
    </row>
    <row r="167" spans="2:11" ht="17.25" customHeight="1" x14ac:dyDescent="0.2">
      <c r="B167" s="244"/>
      <c r="C167" s="265" t="s">
        <v>812</v>
      </c>
      <c r="D167" s="265"/>
      <c r="E167" s="265"/>
      <c r="F167" s="266" t="s">
        <v>813</v>
      </c>
      <c r="G167" s="302"/>
      <c r="H167" s="303"/>
      <c r="I167" s="303"/>
      <c r="J167" s="265" t="s">
        <v>814</v>
      </c>
      <c r="K167" s="245"/>
    </row>
    <row r="168" spans="2:11" ht="5.25" customHeight="1" x14ac:dyDescent="0.2">
      <c r="B168" s="271"/>
      <c r="C168" s="268"/>
      <c r="D168" s="268"/>
      <c r="E168" s="268"/>
      <c r="F168" s="268"/>
      <c r="G168" s="269"/>
      <c r="H168" s="268"/>
      <c r="I168" s="268"/>
      <c r="J168" s="268"/>
      <c r="K168" s="292"/>
    </row>
    <row r="169" spans="2:11" ht="15" customHeight="1" x14ac:dyDescent="0.2">
      <c r="B169" s="271"/>
      <c r="C169" s="250" t="s">
        <v>818</v>
      </c>
      <c r="D169" s="250"/>
      <c r="E169" s="250"/>
      <c r="F169" s="270" t="s">
        <v>815</v>
      </c>
      <c r="G169" s="250"/>
      <c r="H169" s="250" t="s">
        <v>855</v>
      </c>
      <c r="I169" s="250" t="s">
        <v>817</v>
      </c>
      <c r="J169" s="250">
        <v>120</v>
      </c>
      <c r="K169" s="292"/>
    </row>
    <row r="170" spans="2:11" ht="15" customHeight="1" x14ac:dyDescent="0.2">
      <c r="B170" s="271"/>
      <c r="C170" s="250" t="s">
        <v>864</v>
      </c>
      <c r="D170" s="250"/>
      <c r="E170" s="250"/>
      <c r="F170" s="270" t="s">
        <v>815</v>
      </c>
      <c r="G170" s="250"/>
      <c r="H170" s="250" t="s">
        <v>865</v>
      </c>
      <c r="I170" s="250" t="s">
        <v>817</v>
      </c>
      <c r="J170" s="250" t="s">
        <v>866</v>
      </c>
      <c r="K170" s="292"/>
    </row>
    <row r="171" spans="2:11" ht="15" customHeight="1" x14ac:dyDescent="0.2">
      <c r="B171" s="271"/>
      <c r="C171" s="250" t="s">
        <v>763</v>
      </c>
      <c r="D171" s="250"/>
      <c r="E171" s="250"/>
      <c r="F171" s="270" t="s">
        <v>815</v>
      </c>
      <c r="G171" s="250"/>
      <c r="H171" s="250" t="s">
        <v>882</v>
      </c>
      <c r="I171" s="250" t="s">
        <v>817</v>
      </c>
      <c r="J171" s="250" t="s">
        <v>866</v>
      </c>
      <c r="K171" s="292"/>
    </row>
    <row r="172" spans="2:11" ht="15" customHeight="1" x14ac:dyDescent="0.2">
      <c r="B172" s="271"/>
      <c r="C172" s="250" t="s">
        <v>820</v>
      </c>
      <c r="D172" s="250"/>
      <c r="E172" s="250"/>
      <c r="F172" s="270" t="s">
        <v>821</v>
      </c>
      <c r="G172" s="250"/>
      <c r="H172" s="250" t="s">
        <v>882</v>
      </c>
      <c r="I172" s="250" t="s">
        <v>817</v>
      </c>
      <c r="J172" s="250">
        <v>50</v>
      </c>
      <c r="K172" s="292"/>
    </row>
    <row r="173" spans="2:11" ht="15" customHeight="1" x14ac:dyDescent="0.2">
      <c r="B173" s="271"/>
      <c r="C173" s="250" t="s">
        <v>823</v>
      </c>
      <c r="D173" s="250"/>
      <c r="E173" s="250"/>
      <c r="F173" s="270" t="s">
        <v>815</v>
      </c>
      <c r="G173" s="250"/>
      <c r="H173" s="250" t="s">
        <v>882</v>
      </c>
      <c r="I173" s="250" t="s">
        <v>825</v>
      </c>
      <c r="J173" s="250"/>
      <c r="K173" s="292"/>
    </row>
    <row r="174" spans="2:11" ht="15" customHeight="1" x14ac:dyDescent="0.2">
      <c r="B174" s="271"/>
      <c r="C174" s="250" t="s">
        <v>834</v>
      </c>
      <c r="D174" s="250"/>
      <c r="E174" s="250"/>
      <c r="F174" s="270" t="s">
        <v>821</v>
      </c>
      <c r="G174" s="250"/>
      <c r="H174" s="250" t="s">
        <v>882</v>
      </c>
      <c r="I174" s="250" t="s">
        <v>817</v>
      </c>
      <c r="J174" s="250">
        <v>50</v>
      </c>
      <c r="K174" s="292"/>
    </row>
    <row r="175" spans="2:11" ht="15" customHeight="1" x14ac:dyDescent="0.2">
      <c r="B175" s="271"/>
      <c r="C175" s="250" t="s">
        <v>842</v>
      </c>
      <c r="D175" s="250"/>
      <c r="E175" s="250"/>
      <c r="F175" s="270" t="s">
        <v>821</v>
      </c>
      <c r="G175" s="250"/>
      <c r="H175" s="250" t="s">
        <v>882</v>
      </c>
      <c r="I175" s="250" t="s">
        <v>817</v>
      </c>
      <c r="J175" s="250">
        <v>50</v>
      </c>
      <c r="K175" s="292"/>
    </row>
    <row r="176" spans="2:11" ht="15" customHeight="1" x14ac:dyDescent="0.2">
      <c r="B176" s="271"/>
      <c r="C176" s="250" t="s">
        <v>840</v>
      </c>
      <c r="D176" s="250"/>
      <c r="E176" s="250"/>
      <c r="F176" s="270" t="s">
        <v>821</v>
      </c>
      <c r="G176" s="250"/>
      <c r="H176" s="250" t="s">
        <v>882</v>
      </c>
      <c r="I176" s="250" t="s">
        <v>817</v>
      </c>
      <c r="J176" s="250">
        <v>50</v>
      </c>
      <c r="K176" s="292"/>
    </row>
    <row r="177" spans="2:11" ht="15" customHeight="1" x14ac:dyDescent="0.2">
      <c r="B177" s="271"/>
      <c r="C177" s="250" t="s">
        <v>101</v>
      </c>
      <c r="D177" s="250"/>
      <c r="E177" s="250"/>
      <c r="F177" s="270" t="s">
        <v>815</v>
      </c>
      <c r="G177" s="250"/>
      <c r="H177" s="250" t="s">
        <v>883</v>
      </c>
      <c r="I177" s="250" t="s">
        <v>884</v>
      </c>
      <c r="J177" s="250"/>
      <c r="K177" s="292"/>
    </row>
    <row r="178" spans="2:11" ht="15" customHeight="1" x14ac:dyDescent="0.2">
      <c r="B178" s="271"/>
      <c r="C178" s="250" t="s">
        <v>55</v>
      </c>
      <c r="D178" s="250"/>
      <c r="E178" s="250"/>
      <c r="F178" s="270" t="s">
        <v>815</v>
      </c>
      <c r="G178" s="250"/>
      <c r="H178" s="250" t="s">
        <v>885</v>
      </c>
      <c r="I178" s="250" t="s">
        <v>886</v>
      </c>
      <c r="J178" s="250">
        <v>1</v>
      </c>
      <c r="K178" s="292"/>
    </row>
    <row r="179" spans="2:11" ht="15" customHeight="1" x14ac:dyDescent="0.2">
      <c r="B179" s="271"/>
      <c r="C179" s="250" t="s">
        <v>51</v>
      </c>
      <c r="D179" s="250"/>
      <c r="E179" s="250"/>
      <c r="F179" s="270" t="s">
        <v>815</v>
      </c>
      <c r="G179" s="250"/>
      <c r="H179" s="250" t="s">
        <v>887</v>
      </c>
      <c r="I179" s="250" t="s">
        <v>817</v>
      </c>
      <c r="J179" s="250">
        <v>20</v>
      </c>
      <c r="K179" s="292"/>
    </row>
    <row r="180" spans="2:11" ht="15" customHeight="1" x14ac:dyDescent="0.2">
      <c r="B180" s="271"/>
      <c r="C180" s="250" t="s">
        <v>52</v>
      </c>
      <c r="D180" s="250"/>
      <c r="E180" s="250"/>
      <c r="F180" s="270" t="s">
        <v>815</v>
      </c>
      <c r="G180" s="250"/>
      <c r="H180" s="250" t="s">
        <v>888</v>
      </c>
      <c r="I180" s="250" t="s">
        <v>817</v>
      </c>
      <c r="J180" s="250">
        <v>255</v>
      </c>
      <c r="K180" s="292"/>
    </row>
    <row r="181" spans="2:11" ht="15" customHeight="1" x14ac:dyDescent="0.2">
      <c r="B181" s="271"/>
      <c r="C181" s="250" t="s">
        <v>102</v>
      </c>
      <c r="D181" s="250"/>
      <c r="E181" s="250"/>
      <c r="F181" s="270" t="s">
        <v>815</v>
      </c>
      <c r="G181" s="250"/>
      <c r="H181" s="250" t="s">
        <v>779</v>
      </c>
      <c r="I181" s="250" t="s">
        <v>817</v>
      </c>
      <c r="J181" s="250">
        <v>10</v>
      </c>
      <c r="K181" s="292"/>
    </row>
    <row r="182" spans="2:11" ht="15" customHeight="1" x14ac:dyDescent="0.2">
      <c r="B182" s="271"/>
      <c r="C182" s="250" t="s">
        <v>103</v>
      </c>
      <c r="D182" s="250"/>
      <c r="E182" s="250"/>
      <c r="F182" s="270" t="s">
        <v>815</v>
      </c>
      <c r="G182" s="250"/>
      <c r="H182" s="250" t="s">
        <v>889</v>
      </c>
      <c r="I182" s="250" t="s">
        <v>850</v>
      </c>
      <c r="J182" s="250"/>
      <c r="K182" s="292"/>
    </row>
    <row r="183" spans="2:11" ht="15" customHeight="1" x14ac:dyDescent="0.2">
      <c r="B183" s="271"/>
      <c r="C183" s="250" t="s">
        <v>890</v>
      </c>
      <c r="D183" s="250"/>
      <c r="E183" s="250"/>
      <c r="F183" s="270" t="s">
        <v>815</v>
      </c>
      <c r="G183" s="250"/>
      <c r="H183" s="250" t="s">
        <v>891</v>
      </c>
      <c r="I183" s="250" t="s">
        <v>850</v>
      </c>
      <c r="J183" s="250"/>
      <c r="K183" s="292"/>
    </row>
    <row r="184" spans="2:11" ht="15" customHeight="1" x14ac:dyDescent="0.2">
      <c r="B184" s="271"/>
      <c r="C184" s="250" t="s">
        <v>879</v>
      </c>
      <c r="D184" s="250"/>
      <c r="E184" s="250"/>
      <c r="F184" s="270" t="s">
        <v>815</v>
      </c>
      <c r="G184" s="250"/>
      <c r="H184" s="250" t="s">
        <v>892</v>
      </c>
      <c r="I184" s="250" t="s">
        <v>850</v>
      </c>
      <c r="J184" s="250"/>
      <c r="K184" s="292"/>
    </row>
    <row r="185" spans="2:11" ht="15" customHeight="1" x14ac:dyDescent="0.2">
      <c r="B185" s="271"/>
      <c r="C185" s="250" t="s">
        <v>105</v>
      </c>
      <c r="D185" s="250"/>
      <c r="E185" s="250"/>
      <c r="F185" s="270" t="s">
        <v>821</v>
      </c>
      <c r="G185" s="250"/>
      <c r="H185" s="250" t="s">
        <v>893</v>
      </c>
      <c r="I185" s="250" t="s">
        <v>817</v>
      </c>
      <c r="J185" s="250">
        <v>50</v>
      </c>
      <c r="K185" s="292"/>
    </row>
    <row r="186" spans="2:11" ht="15" customHeight="1" x14ac:dyDescent="0.2">
      <c r="B186" s="271"/>
      <c r="C186" s="250" t="s">
        <v>894</v>
      </c>
      <c r="D186" s="250"/>
      <c r="E186" s="250"/>
      <c r="F186" s="270" t="s">
        <v>821</v>
      </c>
      <c r="G186" s="250"/>
      <c r="H186" s="250" t="s">
        <v>895</v>
      </c>
      <c r="I186" s="250" t="s">
        <v>896</v>
      </c>
      <c r="J186" s="250"/>
      <c r="K186" s="292"/>
    </row>
    <row r="187" spans="2:11" ht="15" customHeight="1" x14ac:dyDescent="0.2">
      <c r="B187" s="271"/>
      <c r="C187" s="250" t="s">
        <v>897</v>
      </c>
      <c r="D187" s="250"/>
      <c r="E187" s="250"/>
      <c r="F187" s="270" t="s">
        <v>821</v>
      </c>
      <c r="G187" s="250"/>
      <c r="H187" s="250" t="s">
        <v>898</v>
      </c>
      <c r="I187" s="250" t="s">
        <v>896</v>
      </c>
      <c r="J187" s="250"/>
      <c r="K187" s="292"/>
    </row>
    <row r="188" spans="2:11" ht="15" customHeight="1" x14ac:dyDescent="0.2">
      <c r="B188" s="271"/>
      <c r="C188" s="250" t="s">
        <v>899</v>
      </c>
      <c r="D188" s="250"/>
      <c r="E188" s="250"/>
      <c r="F188" s="270" t="s">
        <v>821</v>
      </c>
      <c r="G188" s="250"/>
      <c r="H188" s="250" t="s">
        <v>900</v>
      </c>
      <c r="I188" s="250" t="s">
        <v>896</v>
      </c>
      <c r="J188" s="250"/>
      <c r="K188" s="292"/>
    </row>
    <row r="189" spans="2:11" ht="15" customHeight="1" x14ac:dyDescent="0.2">
      <c r="B189" s="271"/>
      <c r="C189" s="304" t="s">
        <v>901</v>
      </c>
      <c r="D189" s="250"/>
      <c r="E189" s="250"/>
      <c r="F189" s="270" t="s">
        <v>821</v>
      </c>
      <c r="G189" s="250"/>
      <c r="H189" s="250" t="s">
        <v>902</v>
      </c>
      <c r="I189" s="250" t="s">
        <v>903</v>
      </c>
      <c r="J189" s="305" t="s">
        <v>904</v>
      </c>
      <c r="K189" s="292"/>
    </row>
    <row r="190" spans="2:11" ht="15" customHeight="1" x14ac:dyDescent="0.2">
      <c r="B190" s="271"/>
      <c r="C190" s="256" t="s">
        <v>40</v>
      </c>
      <c r="D190" s="250"/>
      <c r="E190" s="250"/>
      <c r="F190" s="270" t="s">
        <v>815</v>
      </c>
      <c r="G190" s="250"/>
      <c r="H190" s="247" t="s">
        <v>905</v>
      </c>
      <c r="I190" s="250" t="s">
        <v>906</v>
      </c>
      <c r="J190" s="250"/>
      <c r="K190" s="292"/>
    </row>
    <row r="191" spans="2:11" ht="15" customHeight="1" x14ac:dyDescent="0.2">
      <c r="B191" s="271"/>
      <c r="C191" s="256" t="s">
        <v>907</v>
      </c>
      <c r="D191" s="250"/>
      <c r="E191" s="250"/>
      <c r="F191" s="270" t="s">
        <v>815</v>
      </c>
      <c r="G191" s="250"/>
      <c r="H191" s="250" t="s">
        <v>908</v>
      </c>
      <c r="I191" s="250" t="s">
        <v>850</v>
      </c>
      <c r="J191" s="250"/>
      <c r="K191" s="292"/>
    </row>
    <row r="192" spans="2:11" ht="15" customHeight="1" x14ac:dyDescent="0.2">
      <c r="B192" s="271"/>
      <c r="C192" s="256" t="s">
        <v>909</v>
      </c>
      <c r="D192" s="250"/>
      <c r="E192" s="250"/>
      <c r="F192" s="270" t="s">
        <v>815</v>
      </c>
      <c r="G192" s="250"/>
      <c r="H192" s="250" t="s">
        <v>910</v>
      </c>
      <c r="I192" s="250" t="s">
        <v>850</v>
      </c>
      <c r="J192" s="250"/>
      <c r="K192" s="292"/>
    </row>
    <row r="193" spans="2:11" ht="15" customHeight="1" x14ac:dyDescent="0.2">
      <c r="B193" s="271"/>
      <c r="C193" s="256" t="s">
        <v>911</v>
      </c>
      <c r="D193" s="250"/>
      <c r="E193" s="250"/>
      <c r="F193" s="270" t="s">
        <v>821</v>
      </c>
      <c r="G193" s="250"/>
      <c r="H193" s="250" t="s">
        <v>912</v>
      </c>
      <c r="I193" s="250" t="s">
        <v>850</v>
      </c>
      <c r="J193" s="250"/>
      <c r="K193" s="292"/>
    </row>
    <row r="194" spans="2:11" ht="15" customHeight="1" x14ac:dyDescent="0.2">
      <c r="B194" s="298"/>
      <c r="C194" s="306"/>
      <c r="D194" s="280"/>
      <c r="E194" s="280"/>
      <c r="F194" s="280"/>
      <c r="G194" s="280"/>
      <c r="H194" s="280"/>
      <c r="I194" s="280"/>
      <c r="J194" s="280"/>
      <c r="K194" s="299"/>
    </row>
    <row r="195" spans="2:11" ht="18.75" customHeight="1" x14ac:dyDescent="0.2">
      <c r="B195" s="247"/>
      <c r="C195" s="250"/>
      <c r="D195" s="250"/>
      <c r="E195" s="250"/>
      <c r="F195" s="270"/>
      <c r="G195" s="250"/>
      <c r="H195" s="250"/>
      <c r="I195" s="250"/>
      <c r="J195" s="250"/>
      <c r="K195" s="247"/>
    </row>
    <row r="196" spans="2:11" ht="18.75" customHeight="1" x14ac:dyDescent="0.2">
      <c r="B196" s="247"/>
      <c r="C196" s="250"/>
      <c r="D196" s="250"/>
      <c r="E196" s="250"/>
      <c r="F196" s="270"/>
      <c r="G196" s="250"/>
      <c r="H196" s="250"/>
      <c r="I196" s="250"/>
      <c r="J196" s="250"/>
      <c r="K196" s="247"/>
    </row>
    <row r="197" spans="2:11" ht="18.75" customHeight="1" x14ac:dyDescent="0.2">
      <c r="B197" s="257"/>
      <c r="C197" s="257"/>
      <c r="D197" s="257"/>
      <c r="E197" s="257"/>
      <c r="F197" s="257"/>
      <c r="G197" s="257"/>
      <c r="H197" s="257"/>
      <c r="I197" s="257"/>
      <c r="J197" s="257"/>
      <c r="K197" s="257"/>
    </row>
    <row r="198" spans="2:11" ht="13.5" x14ac:dyDescent="0.2">
      <c r="B198" s="239"/>
      <c r="C198" s="240"/>
      <c r="D198" s="240"/>
      <c r="E198" s="240"/>
      <c r="F198" s="240"/>
      <c r="G198" s="240"/>
      <c r="H198" s="240"/>
      <c r="I198" s="240"/>
      <c r="J198" s="240"/>
      <c r="K198" s="241"/>
    </row>
    <row r="199" spans="2:11" ht="21" x14ac:dyDescent="0.2">
      <c r="B199" s="242"/>
      <c r="C199" s="367" t="s">
        <v>913</v>
      </c>
      <c r="D199" s="367"/>
      <c r="E199" s="367"/>
      <c r="F199" s="367"/>
      <c r="G199" s="367"/>
      <c r="H199" s="367"/>
      <c r="I199" s="367"/>
      <c r="J199" s="367"/>
      <c r="K199" s="243"/>
    </row>
    <row r="200" spans="2:11" ht="25.5" customHeight="1" x14ac:dyDescent="0.3">
      <c r="B200" s="242"/>
      <c r="C200" s="307" t="s">
        <v>914</v>
      </c>
      <c r="D200" s="307"/>
      <c r="E200" s="307"/>
      <c r="F200" s="307" t="s">
        <v>915</v>
      </c>
      <c r="G200" s="308"/>
      <c r="H200" s="366" t="s">
        <v>916</v>
      </c>
      <c r="I200" s="366"/>
      <c r="J200" s="366"/>
      <c r="K200" s="243"/>
    </row>
    <row r="201" spans="2:11" ht="5.25" customHeight="1" x14ac:dyDescent="0.2">
      <c r="B201" s="271"/>
      <c r="C201" s="268"/>
      <c r="D201" s="268"/>
      <c r="E201" s="268"/>
      <c r="F201" s="268"/>
      <c r="G201" s="250"/>
      <c r="H201" s="268"/>
      <c r="I201" s="268"/>
      <c r="J201" s="268"/>
      <c r="K201" s="292"/>
    </row>
    <row r="202" spans="2:11" ht="15" customHeight="1" x14ac:dyDescent="0.2">
      <c r="B202" s="271"/>
      <c r="C202" s="250" t="s">
        <v>906</v>
      </c>
      <c r="D202" s="250"/>
      <c r="E202" s="250"/>
      <c r="F202" s="270" t="s">
        <v>41</v>
      </c>
      <c r="G202" s="250"/>
      <c r="H202" s="365" t="s">
        <v>917</v>
      </c>
      <c r="I202" s="365"/>
      <c r="J202" s="365"/>
      <c r="K202" s="292"/>
    </row>
    <row r="203" spans="2:11" ht="15" customHeight="1" x14ac:dyDescent="0.2">
      <c r="B203" s="271"/>
      <c r="C203" s="277"/>
      <c r="D203" s="250"/>
      <c r="E203" s="250"/>
      <c r="F203" s="270" t="s">
        <v>42</v>
      </c>
      <c r="G203" s="250"/>
      <c r="H203" s="365" t="s">
        <v>918</v>
      </c>
      <c r="I203" s="365"/>
      <c r="J203" s="365"/>
      <c r="K203" s="292"/>
    </row>
    <row r="204" spans="2:11" ht="15" customHeight="1" x14ac:dyDescent="0.2">
      <c r="B204" s="271"/>
      <c r="C204" s="277"/>
      <c r="D204" s="250"/>
      <c r="E204" s="250"/>
      <c r="F204" s="270" t="s">
        <v>45</v>
      </c>
      <c r="G204" s="250"/>
      <c r="H204" s="365" t="s">
        <v>919</v>
      </c>
      <c r="I204" s="365"/>
      <c r="J204" s="365"/>
      <c r="K204" s="292"/>
    </row>
    <row r="205" spans="2:11" ht="15" customHeight="1" x14ac:dyDescent="0.2">
      <c r="B205" s="271"/>
      <c r="C205" s="250"/>
      <c r="D205" s="250"/>
      <c r="E205" s="250"/>
      <c r="F205" s="270" t="s">
        <v>43</v>
      </c>
      <c r="G205" s="250"/>
      <c r="H205" s="365" t="s">
        <v>920</v>
      </c>
      <c r="I205" s="365"/>
      <c r="J205" s="365"/>
      <c r="K205" s="292"/>
    </row>
    <row r="206" spans="2:11" ht="15" customHeight="1" x14ac:dyDescent="0.2">
      <c r="B206" s="271"/>
      <c r="C206" s="250"/>
      <c r="D206" s="250"/>
      <c r="E206" s="250"/>
      <c r="F206" s="270" t="s">
        <v>44</v>
      </c>
      <c r="G206" s="250"/>
      <c r="H206" s="365" t="s">
        <v>921</v>
      </c>
      <c r="I206" s="365"/>
      <c r="J206" s="365"/>
      <c r="K206" s="292"/>
    </row>
    <row r="207" spans="2:11" ht="15" customHeight="1" x14ac:dyDescent="0.2">
      <c r="B207" s="271"/>
      <c r="C207" s="250"/>
      <c r="D207" s="250"/>
      <c r="E207" s="250"/>
      <c r="F207" s="270"/>
      <c r="G207" s="250"/>
      <c r="H207" s="250"/>
      <c r="I207" s="250"/>
      <c r="J207" s="250"/>
      <c r="K207" s="292"/>
    </row>
    <row r="208" spans="2:11" ht="15" customHeight="1" x14ac:dyDescent="0.2">
      <c r="B208" s="271"/>
      <c r="C208" s="250" t="s">
        <v>862</v>
      </c>
      <c r="D208" s="250"/>
      <c r="E208" s="250"/>
      <c r="F208" s="270" t="s">
        <v>77</v>
      </c>
      <c r="G208" s="250"/>
      <c r="H208" s="365" t="s">
        <v>922</v>
      </c>
      <c r="I208" s="365"/>
      <c r="J208" s="365"/>
      <c r="K208" s="292"/>
    </row>
    <row r="209" spans="2:11" ht="15" customHeight="1" x14ac:dyDescent="0.2">
      <c r="B209" s="271"/>
      <c r="C209" s="277"/>
      <c r="D209" s="250"/>
      <c r="E209" s="250"/>
      <c r="F209" s="270" t="s">
        <v>757</v>
      </c>
      <c r="G209" s="250"/>
      <c r="H209" s="365" t="s">
        <v>758</v>
      </c>
      <c r="I209" s="365"/>
      <c r="J209" s="365"/>
      <c r="K209" s="292"/>
    </row>
    <row r="210" spans="2:11" ht="15" customHeight="1" x14ac:dyDescent="0.2">
      <c r="B210" s="271"/>
      <c r="C210" s="250"/>
      <c r="D210" s="250"/>
      <c r="E210" s="250"/>
      <c r="F210" s="270" t="s">
        <v>755</v>
      </c>
      <c r="G210" s="250"/>
      <c r="H210" s="365" t="s">
        <v>923</v>
      </c>
      <c r="I210" s="365"/>
      <c r="J210" s="365"/>
      <c r="K210" s="292"/>
    </row>
    <row r="211" spans="2:11" ht="15" customHeight="1" x14ac:dyDescent="0.2">
      <c r="B211" s="309"/>
      <c r="C211" s="277"/>
      <c r="D211" s="277"/>
      <c r="E211" s="277"/>
      <c r="F211" s="270" t="s">
        <v>759</v>
      </c>
      <c r="G211" s="256"/>
      <c r="H211" s="364" t="s">
        <v>760</v>
      </c>
      <c r="I211" s="364"/>
      <c r="J211" s="364"/>
      <c r="K211" s="310"/>
    </row>
    <row r="212" spans="2:11" ht="15" customHeight="1" x14ac:dyDescent="0.2">
      <c r="B212" s="309"/>
      <c r="C212" s="277"/>
      <c r="D212" s="277"/>
      <c r="E212" s="277"/>
      <c r="F212" s="270" t="s">
        <v>761</v>
      </c>
      <c r="G212" s="256"/>
      <c r="H212" s="364" t="s">
        <v>737</v>
      </c>
      <c r="I212" s="364"/>
      <c r="J212" s="364"/>
      <c r="K212" s="310"/>
    </row>
    <row r="213" spans="2:11" ht="15" customHeight="1" x14ac:dyDescent="0.2">
      <c r="B213" s="309"/>
      <c r="C213" s="277"/>
      <c r="D213" s="277"/>
      <c r="E213" s="277"/>
      <c r="F213" s="311"/>
      <c r="G213" s="256"/>
      <c r="H213" s="312"/>
      <c r="I213" s="312"/>
      <c r="J213" s="312"/>
      <c r="K213" s="310"/>
    </row>
    <row r="214" spans="2:11" ht="15" customHeight="1" x14ac:dyDescent="0.2">
      <c r="B214" s="309"/>
      <c r="C214" s="250" t="s">
        <v>886</v>
      </c>
      <c r="D214" s="277"/>
      <c r="E214" s="277"/>
      <c r="F214" s="270">
        <v>1</v>
      </c>
      <c r="G214" s="256"/>
      <c r="H214" s="364" t="s">
        <v>924</v>
      </c>
      <c r="I214" s="364"/>
      <c r="J214" s="364"/>
      <c r="K214" s="310"/>
    </row>
    <row r="215" spans="2:11" ht="15" customHeight="1" x14ac:dyDescent="0.2">
      <c r="B215" s="309"/>
      <c r="C215" s="277"/>
      <c r="D215" s="277"/>
      <c r="E215" s="277"/>
      <c r="F215" s="270">
        <v>2</v>
      </c>
      <c r="G215" s="256"/>
      <c r="H215" s="364" t="s">
        <v>925</v>
      </c>
      <c r="I215" s="364"/>
      <c r="J215" s="364"/>
      <c r="K215" s="310"/>
    </row>
    <row r="216" spans="2:11" ht="15" customHeight="1" x14ac:dyDescent="0.2">
      <c r="B216" s="309"/>
      <c r="C216" s="277"/>
      <c r="D216" s="277"/>
      <c r="E216" s="277"/>
      <c r="F216" s="270">
        <v>3</v>
      </c>
      <c r="G216" s="256"/>
      <c r="H216" s="364" t="s">
        <v>926</v>
      </c>
      <c r="I216" s="364"/>
      <c r="J216" s="364"/>
      <c r="K216" s="310"/>
    </row>
    <row r="217" spans="2:11" ht="15" customHeight="1" x14ac:dyDescent="0.2">
      <c r="B217" s="309"/>
      <c r="C217" s="277"/>
      <c r="D217" s="277"/>
      <c r="E217" s="277"/>
      <c r="F217" s="270">
        <v>4</v>
      </c>
      <c r="G217" s="256"/>
      <c r="H217" s="364" t="s">
        <v>927</v>
      </c>
      <c r="I217" s="364"/>
      <c r="J217" s="364"/>
      <c r="K217" s="310"/>
    </row>
    <row r="218" spans="2:11" ht="12.75" customHeight="1" x14ac:dyDescent="0.2">
      <c r="B218" s="313"/>
      <c r="C218" s="314"/>
      <c r="D218" s="314"/>
      <c r="E218" s="314"/>
      <c r="F218" s="314"/>
      <c r="G218" s="314"/>
      <c r="H218" s="314"/>
      <c r="I218" s="314"/>
      <c r="J218" s="314"/>
      <c r="K218" s="315"/>
    </row>
  </sheetData>
  <sheetProtection formatCells="0" formatColumns="0" formatRows="0" insertColumns="0" insertRows="0" insertHyperlinks="0" deleteColumns="0" deleteRows="0" sort="0" autoFilter="0" pivotTables="0"/>
  <mergeCells count="77">
    <mergeCell ref="D69:J69"/>
    <mergeCell ref="D70:J70"/>
    <mergeCell ref="C75:J75"/>
    <mergeCell ref="D62:J62"/>
    <mergeCell ref="D65:J65"/>
    <mergeCell ref="D66:J66"/>
    <mergeCell ref="D68:J68"/>
    <mergeCell ref="D63:J63"/>
    <mergeCell ref="D67:J67"/>
    <mergeCell ref="C52:J52"/>
    <mergeCell ref="C54:J54"/>
    <mergeCell ref="C55:J55"/>
    <mergeCell ref="D61:J61"/>
    <mergeCell ref="C57:J57"/>
    <mergeCell ref="D58:J58"/>
    <mergeCell ref="D59:J59"/>
    <mergeCell ref="D60:J60"/>
    <mergeCell ref="D47:J47"/>
    <mergeCell ref="E48:J48"/>
    <mergeCell ref="E49:J49"/>
    <mergeCell ref="D51:J51"/>
    <mergeCell ref="E50:J50"/>
    <mergeCell ref="D16:J16"/>
    <mergeCell ref="D17:J17"/>
    <mergeCell ref="F18:J18"/>
    <mergeCell ref="D33:J33"/>
    <mergeCell ref="D34:J34"/>
    <mergeCell ref="C3:J3"/>
    <mergeCell ref="C9:J9"/>
    <mergeCell ref="D10:J10"/>
    <mergeCell ref="D15:J15"/>
    <mergeCell ref="C4:J4"/>
    <mergeCell ref="C6:J6"/>
    <mergeCell ref="C7:J7"/>
    <mergeCell ref="D11:J11"/>
    <mergeCell ref="F20:J20"/>
    <mergeCell ref="F23:J23"/>
    <mergeCell ref="F21:J21"/>
    <mergeCell ref="F22:J22"/>
    <mergeCell ref="F19:J19"/>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G42:J42"/>
    <mergeCell ref="G41:J41"/>
    <mergeCell ref="G43:J43"/>
    <mergeCell ref="G44:J44"/>
    <mergeCell ref="G45:J45"/>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s>
  <pageMargins left="0.59027779999999996" right="0.59027779999999996" top="0.59027779999999996" bottom="0.59027779999999996"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7</vt:i4>
      </vt:variant>
    </vt:vector>
  </HeadingPairs>
  <TitlesOfParts>
    <vt:vector size="11" baseType="lpstr">
      <vt:lpstr>Rekapitulace stavby</vt:lpstr>
      <vt:lpstr>SO 100 - Komunikace a zpe...</vt:lpstr>
      <vt:lpstr>SO 200 - Vedlejší rozpočt...</vt:lpstr>
      <vt:lpstr>Pokyny pro vyplnění</vt:lpstr>
      <vt:lpstr>'Rekapitulace stavby'!Názvy_tisku</vt:lpstr>
      <vt:lpstr>'SO 100 - Komunikace a zpe...'!Názvy_tisku</vt:lpstr>
      <vt:lpstr>'SO 200 - Vedlejší rozpočt...'!Názvy_tisku</vt:lpstr>
      <vt:lpstr>'Pokyny pro vyplnění'!Oblast_tisku</vt:lpstr>
      <vt:lpstr>'Rekapitulace stavby'!Oblast_tisku</vt:lpstr>
      <vt:lpstr>'SO 100 - Komunikace a zpe...'!Oblast_tisku</vt:lpstr>
      <vt:lpstr>'SO 200 - Vedlejší rozpočt...'!Oblast_tisku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Urbánek Peter</dc:creator>
  <cp:lastModifiedBy>Urbánek Peter</cp:lastModifiedBy>
  <dcterms:created xsi:type="dcterms:W3CDTF">2019-03-19T11:17:30Z</dcterms:created>
  <dcterms:modified xsi:type="dcterms:W3CDTF">2019-03-20T13:50:11Z</dcterms:modified>
</cp:coreProperties>
</file>